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510"/>
  <workbookPr/>
  <mc:AlternateContent xmlns:mc="http://schemas.openxmlformats.org/markup-compatibility/2006">
    <mc:Choice Requires="x15">
      <x15ac:absPath xmlns:x15ac="http://schemas.microsoft.com/office/spreadsheetml/2010/11/ac" url="/Volumes/JCavalcante/UIC/Nks Project/wt mice/Histology/"/>
    </mc:Choice>
  </mc:AlternateContent>
  <bookViews>
    <workbookView xWindow="220" yWindow="500" windowWidth="14540" windowHeight="16060" tabRatio="500" firstSheet="2" activeTab="5"/>
  </bookViews>
  <sheets>
    <sheet name="H&amp;E Ctrl" sheetId="1" r:id="rId1"/>
    <sheet name="H&amp;E NK Ablation" sheetId="2" r:id="rId2"/>
    <sheet name="Trichrome Ctrl" sheetId="3" r:id="rId3"/>
    <sheet name="Trichrome NK Ablation" sheetId="4" r:id="rId4"/>
    <sheet name="Summary H&amp;E analysis" sheetId="5" r:id="rId5"/>
    <sheet name="Summary TRI analysis" sheetId="6" r:id="rId6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3" i="5" l="1"/>
  <c r="P18" i="6"/>
  <c r="P19" i="6"/>
  <c r="P17" i="6"/>
  <c r="O24" i="6"/>
  <c r="O23" i="6"/>
  <c r="O22" i="6"/>
  <c r="O19" i="6"/>
  <c r="O18" i="6"/>
  <c r="O17" i="6"/>
  <c r="P4" i="6"/>
  <c r="P5" i="6"/>
  <c r="P3" i="6"/>
  <c r="O3" i="6"/>
  <c r="O10" i="6"/>
  <c r="O9" i="6"/>
  <c r="O8" i="6"/>
  <c r="O5" i="6"/>
  <c r="O4" i="6"/>
  <c r="P5" i="5"/>
  <c r="P4" i="5"/>
  <c r="O4" i="5"/>
  <c r="O5" i="5"/>
  <c r="O3" i="5"/>
  <c r="O10" i="5"/>
  <c r="O9" i="5"/>
  <c r="O8" i="5"/>
  <c r="F2" i="4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62" i="2"/>
  <c r="G62" i="2"/>
  <c r="H62" i="2"/>
  <c r="H63" i="2"/>
  <c r="H64" i="2"/>
  <c r="F65" i="2"/>
  <c r="G65" i="2"/>
  <c r="H65" i="2"/>
  <c r="F66" i="2"/>
  <c r="G66" i="2"/>
  <c r="H66" i="2"/>
  <c r="H67" i="2"/>
  <c r="H68" i="2"/>
  <c r="H69" i="2"/>
  <c r="H70" i="2"/>
  <c r="H71" i="2"/>
  <c r="F72" i="2"/>
  <c r="G72" i="2"/>
  <c r="H72" i="2"/>
  <c r="H73" i="2"/>
  <c r="H50" i="2"/>
  <c r="H51" i="2"/>
  <c r="H52" i="2"/>
  <c r="H53" i="2"/>
  <c r="F54" i="2"/>
  <c r="G54" i="2"/>
  <c r="H54" i="2"/>
  <c r="F55" i="2"/>
  <c r="G55" i="2"/>
  <c r="H55" i="2"/>
  <c r="H56" i="2"/>
  <c r="H57" i="2"/>
  <c r="H58" i="2"/>
  <c r="H59" i="2"/>
  <c r="H60" i="2"/>
  <c r="H61" i="2"/>
  <c r="H49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14" i="2"/>
  <c r="H15" i="2"/>
  <c r="H16" i="2"/>
  <c r="H17" i="2"/>
  <c r="H18" i="2"/>
  <c r="H19" i="2"/>
  <c r="H20" i="2"/>
  <c r="H21" i="2"/>
  <c r="H22" i="2"/>
  <c r="H23" i="2"/>
  <c r="H24" i="2"/>
  <c r="H25" i="2"/>
  <c r="H3" i="2"/>
  <c r="H4" i="2"/>
  <c r="H5" i="2"/>
  <c r="H6" i="2"/>
  <c r="H7" i="2"/>
  <c r="H8" i="2"/>
  <c r="H9" i="2"/>
  <c r="H10" i="2"/>
  <c r="H11" i="2"/>
  <c r="H12" i="2"/>
  <c r="H13" i="2"/>
  <c r="H2" i="2"/>
  <c r="F27" i="1"/>
  <c r="I3" i="2"/>
  <c r="K3" i="2"/>
  <c r="I5" i="2"/>
  <c r="K5" i="2"/>
  <c r="I7" i="2"/>
  <c r="K7" i="2"/>
  <c r="N2" i="2"/>
  <c r="M31" i="3"/>
  <c r="M32" i="3"/>
  <c r="M33" i="3"/>
  <c r="M34" i="3"/>
  <c r="M35" i="3"/>
  <c r="M36" i="3"/>
  <c r="M37" i="3"/>
  <c r="M3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2" i="3"/>
  <c r="M63" i="4"/>
  <c r="M64" i="4"/>
  <c r="M65" i="4"/>
  <c r="M66" i="4"/>
  <c r="M67" i="4"/>
  <c r="M68" i="4"/>
  <c r="M69" i="4"/>
  <c r="M70" i="4"/>
  <c r="M71" i="4"/>
  <c r="M72" i="4"/>
  <c r="M73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2" i="4"/>
  <c r="H66" i="4"/>
  <c r="I66" i="4"/>
  <c r="H67" i="4"/>
  <c r="I67" i="4"/>
  <c r="H68" i="4"/>
  <c r="I68" i="4"/>
  <c r="H69" i="4"/>
  <c r="I69" i="4"/>
  <c r="H70" i="4"/>
  <c r="I70" i="4"/>
  <c r="H71" i="4"/>
  <c r="I71" i="4"/>
  <c r="H72" i="4"/>
  <c r="I72" i="4"/>
  <c r="H73" i="4"/>
  <c r="I73" i="4"/>
  <c r="H38" i="4"/>
  <c r="I38" i="4"/>
  <c r="H39" i="4"/>
  <c r="I39" i="4"/>
  <c r="H40" i="4"/>
  <c r="I40" i="4"/>
  <c r="H41" i="4"/>
  <c r="I41" i="4"/>
  <c r="H42" i="4"/>
  <c r="I42" i="4"/>
  <c r="H43" i="4"/>
  <c r="I43" i="4"/>
  <c r="H44" i="4"/>
  <c r="I44" i="4"/>
  <c r="H45" i="4"/>
  <c r="I45" i="4"/>
  <c r="H46" i="4"/>
  <c r="I46" i="4"/>
  <c r="H47" i="4"/>
  <c r="I47" i="4"/>
  <c r="H48" i="4"/>
  <c r="I48" i="4"/>
  <c r="H49" i="4"/>
  <c r="I49" i="4"/>
  <c r="H50" i="4"/>
  <c r="I50" i="4"/>
  <c r="H51" i="4"/>
  <c r="I51" i="4"/>
  <c r="H52" i="4"/>
  <c r="I52" i="4"/>
  <c r="H53" i="4"/>
  <c r="I53" i="4"/>
  <c r="H54" i="4"/>
  <c r="I54" i="4"/>
  <c r="H55" i="4"/>
  <c r="I55" i="4"/>
  <c r="H56" i="4"/>
  <c r="I56" i="4"/>
  <c r="H57" i="4"/>
  <c r="I57" i="4"/>
  <c r="H58" i="4"/>
  <c r="I58" i="4"/>
  <c r="H59" i="4"/>
  <c r="I59" i="4"/>
  <c r="H60" i="4"/>
  <c r="I60" i="4"/>
  <c r="H61" i="4"/>
  <c r="I61" i="4"/>
  <c r="H62" i="4"/>
  <c r="I62" i="4"/>
  <c r="H63" i="4"/>
  <c r="I63" i="4"/>
  <c r="H64" i="4"/>
  <c r="I64" i="4"/>
  <c r="H65" i="4"/>
  <c r="I65" i="4"/>
  <c r="H37" i="4"/>
  <c r="I37" i="4"/>
  <c r="H36" i="4"/>
  <c r="I36" i="4"/>
  <c r="H35" i="4"/>
  <c r="I35" i="4"/>
  <c r="H34" i="4"/>
  <c r="I34" i="4"/>
  <c r="H33" i="4"/>
  <c r="I33" i="4"/>
  <c r="H32" i="4"/>
  <c r="I32" i="4"/>
  <c r="H31" i="4"/>
  <c r="I31" i="4"/>
  <c r="H30" i="4"/>
  <c r="I30" i="4"/>
  <c r="H29" i="4"/>
  <c r="I29" i="4"/>
  <c r="H28" i="4"/>
  <c r="I28" i="4"/>
  <c r="H27" i="4"/>
  <c r="I27" i="4"/>
  <c r="H26" i="4"/>
  <c r="I26" i="4"/>
  <c r="H25" i="4"/>
  <c r="I25" i="4"/>
  <c r="H24" i="4"/>
  <c r="I24" i="4"/>
  <c r="H23" i="4"/>
  <c r="I23" i="4"/>
  <c r="H22" i="4"/>
  <c r="I22" i="4"/>
  <c r="H21" i="4"/>
  <c r="I21" i="4"/>
  <c r="H20" i="4"/>
  <c r="I20" i="4"/>
  <c r="H19" i="4"/>
  <c r="I19" i="4"/>
  <c r="H18" i="4"/>
  <c r="I18" i="4"/>
  <c r="H17" i="4"/>
  <c r="I17" i="4"/>
  <c r="H16" i="4"/>
  <c r="I16" i="4"/>
  <c r="H15" i="4"/>
  <c r="I15" i="4"/>
  <c r="H14" i="4"/>
  <c r="I14" i="4"/>
  <c r="H13" i="4"/>
  <c r="I13" i="4"/>
  <c r="H12" i="4"/>
  <c r="I12" i="4"/>
  <c r="H11" i="4"/>
  <c r="I11" i="4"/>
  <c r="H10" i="4"/>
  <c r="I10" i="4"/>
  <c r="H9" i="4"/>
  <c r="I9" i="4"/>
  <c r="H8" i="4"/>
  <c r="I8" i="4"/>
  <c r="H7" i="4"/>
  <c r="I7" i="4"/>
  <c r="H6" i="4"/>
  <c r="I6" i="4"/>
  <c r="H5" i="4"/>
  <c r="I5" i="4"/>
  <c r="H4" i="4"/>
  <c r="I4" i="4"/>
  <c r="H3" i="4"/>
  <c r="I3" i="4"/>
  <c r="H2" i="4"/>
  <c r="I2" i="4"/>
  <c r="F30" i="3"/>
  <c r="F4" i="3"/>
  <c r="H4" i="3"/>
  <c r="I4" i="3"/>
  <c r="F5" i="3"/>
  <c r="H5" i="3"/>
  <c r="I5" i="3"/>
  <c r="F6" i="3"/>
  <c r="H6" i="3"/>
  <c r="I6" i="3"/>
  <c r="F7" i="3"/>
  <c r="H7" i="3"/>
  <c r="I7" i="3"/>
  <c r="F8" i="3"/>
  <c r="H8" i="3"/>
  <c r="I8" i="3"/>
  <c r="F9" i="3"/>
  <c r="H9" i="3"/>
  <c r="I9" i="3"/>
  <c r="F10" i="3"/>
  <c r="H10" i="3"/>
  <c r="I10" i="3"/>
  <c r="F11" i="3"/>
  <c r="H11" i="3"/>
  <c r="I11" i="3"/>
  <c r="F12" i="3"/>
  <c r="H12" i="3"/>
  <c r="I12" i="3"/>
  <c r="F13" i="3"/>
  <c r="H13" i="3"/>
  <c r="I13" i="3"/>
  <c r="F14" i="3"/>
  <c r="H14" i="3"/>
  <c r="I14" i="3"/>
  <c r="F15" i="3"/>
  <c r="H15" i="3"/>
  <c r="I15" i="3"/>
  <c r="F16" i="3"/>
  <c r="H16" i="3"/>
  <c r="I16" i="3"/>
  <c r="F17" i="3"/>
  <c r="H17" i="3"/>
  <c r="I17" i="3"/>
  <c r="F18" i="3"/>
  <c r="H18" i="3"/>
  <c r="I18" i="3"/>
  <c r="F19" i="3"/>
  <c r="H19" i="3"/>
  <c r="I19" i="3"/>
  <c r="F20" i="3"/>
  <c r="H20" i="3"/>
  <c r="I20" i="3"/>
  <c r="F21" i="3"/>
  <c r="H21" i="3"/>
  <c r="I21" i="3"/>
  <c r="F22" i="3"/>
  <c r="H22" i="3"/>
  <c r="I22" i="3"/>
  <c r="F23" i="3"/>
  <c r="H23" i="3"/>
  <c r="I23" i="3"/>
  <c r="F24" i="3"/>
  <c r="H24" i="3"/>
  <c r="I24" i="3"/>
  <c r="F25" i="3"/>
  <c r="H25" i="3"/>
  <c r="I25" i="3"/>
  <c r="F26" i="3"/>
  <c r="H26" i="3"/>
  <c r="I26" i="3"/>
  <c r="F27" i="3"/>
  <c r="H27" i="3"/>
  <c r="I27" i="3"/>
  <c r="F28" i="3"/>
  <c r="H28" i="3"/>
  <c r="I28" i="3"/>
  <c r="F29" i="3"/>
  <c r="H29" i="3"/>
  <c r="I29" i="3"/>
  <c r="H30" i="3"/>
  <c r="I30" i="3"/>
  <c r="F31" i="3"/>
  <c r="H31" i="3"/>
  <c r="I31" i="3"/>
  <c r="F32" i="3"/>
  <c r="H32" i="3"/>
  <c r="I32" i="3"/>
  <c r="F33" i="3"/>
  <c r="H33" i="3"/>
  <c r="I33" i="3"/>
  <c r="F34" i="3"/>
  <c r="H34" i="3"/>
  <c r="I34" i="3"/>
  <c r="F35" i="3"/>
  <c r="H35" i="3"/>
  <c r="I35" i="3"/>
  <c r="F36" i="3"/>
  <c r="H36" i="3"/>
  <c r="I36" i="3"/>
  <c r="F37" i="3"/>
  <c r="H37" i="3"/>
  <c r="I37" i="3"/>
  <c r="F3" i="3"/>
  <c r="H3" i="3"/>
  <c r="I3" i="3"/>
  <c r="F2" i="3"/>
  <c r="H2" i="3"/>
  <c r="I2" i="3"/>
  <c r="I63" i="2"/>
  <c r="K63" i="2"/>
  <c r="I65" i="2"/>
  <c r="K65" i="2"/>
  <c r="I67" i="2"/>
  <c r="K67" i="2"/>
  <c r="N62" i="2"/>
  <c r="I51" i="2"/>
  <c r="K51" i="2"/>
  <c r="I53" i="2"/>
  <c r="K53" i="2"/>
  <c r="I55" i="2"/>
  <c r="K55" i="2"/>
  <c r="N50" i="2"/>
  <c r="I39" i="2"/>
  <c r="K39" i="2"/>
  <c r="I41" i="2"/>
  <c r="K41" i="2"/>
  <c r="N38" i="2"/>
  <c r="I29" i="2"/>
  <c r="K29" i="2"/>
  <c r="I27" i="2"/>
  <c r="K27" i="2"/>
  <c r="I31" i="2"/>
  <c r="K31" i="2"/>
  <c r="N26" i="2"/>
  <c r="I15" i="2"/>
  <c r="K15" i="2"/>
  <c r="I17" i="2"/>
  <c r="K17" i="2"/>
  <c r="I19" i="2"/>
  <c r="K19" i="2"/>
  <c r="N14" i="2"/>
  <c r="I62" i="2"/>
  <c r="K62" i="2"/>
  <c r="I64" i="2"/>
  <c r="K64" i="2"/>
  <c r="I66" i="2"/>
  <c r="K66" i="2"/>
  <c r="M62" i="2"/>
  <c r="I50" i="2"/>
  <c r="K50" i="2"/>
  <c r="I52" i="2"/>
  <c r="K52" i="2"/>
  <c r="I54" i="2"/>
  <c r="K54" i="2"/>
  <c r="M50" i="2"/>
  <c r="I38" i="2"/>
  <c r="K38" i="2"/>
  <c r="I40" i="2"/>
  <c r="K40" i="2"/>
  <c r="I42" i="2"/>
  <c r="K42" i="2"/>
  <c r="M38" i="2"/>
  <c r="I26" i="2"/>
  <c r="K26" i="2"/>
  <c r="I28" i="2"/>
  <c r="K28" i="2"/>
  <c r="I30" i="2"/>
  <c r="K30" i="2"/>
  <c r="M26" i="2"/>
  <c r="I16" i="2"/>
  <c r="K16" i="2"/>
  <c r="I18" i="2"/>
  <c r="K18" i="2"/>
  <c r="M14" i="2"/>
  <c r="I2" i="2"/>
  <c r="K2" i="2"/>
  <c r="I4" i="2"/>
  <c r="K4" i="2"/>
  <c r="I6" i="2"/>
  <c r="K6" i="2"/>
  <c r="M2" i="2"/>
  <c r="L62" i="2"/>
  <c r="L50" i="2"/>
  <c r="L38" i="2"/>
  <c r="L26" i="2"/>
  <c r="L14" i="2"/>
  <c r="L2" i="2"/>
  <c r="J28" i="2"/>
  <c r="J29" i="2"/>
  <c r="J31" i="2"/>
  <c r="I73" i="2"/>
  <c r="K73" i="2"/>
  <c r="J73" i="2"/>
  <c r="I72" i="2"/>
  <c r="K72" i="2"/>
  <c r="J72" i="2"/>
  <c r="I71" i="2"/>
  <c r="K71" i="2"/>
  <c r="J71" i="2"/>
  <c r="I70" i="2"/>
  <c r="K70" i="2"/>
  <c r="J70" i="2"/>
  <c r="I69" i="2"/>
  <c r="K69" i="2"/>
  <c r="J69" i="2"/>
  <c r="I68" i="2"/>
  <c r="K68" i="2"/>
  <c r="J68" i="2"/>
  <c r="J67" i="2"/>
  <c r="J66" i="2"/>
  <c r="J65" i="2"/>
  <c r="J64" i="2"/>
  <c r="J63" i="2"/>
  <c r="J62" i="2"/>
  <c r="I49" i="2"/>
  <c r="K49" i="2"/>
  <c r="J49" i="2"/>
  <c r="I48" i="2"/>
  <c r="K48" i="2"/>
  <c r="J48" i="2"/>
  <c r="I47" i="2"/>
  <c r="K47" i="2"/>
  <c r="J47" i="2"/>
  <c r="I46" i="2"/>
  <c r="K46" i="2"/>
  <c r="J46" i="2"/>
  <c r="I45" i="2"/>
  <c r="K45" i="2"/>
  <c r="J45" i="2"/>
  <c r="I44" i="2"/>
  <c r="K44" i="2"/>
  <c r="J44" i="2"/>
  <c r="I43" i="2"/>
  <c r="K43" i="2"/>
  <c r="J43" i="2"/>
  <c r="J42" i="2"/>
  <c r="J41" i="2"/>
  <c r="J40" i="2"/>
  <c r="J39" i="2"/>
  <c r="J38" i="2"/>
  <c r="I25" i="2"/>
  <c r="K25" i="2"/>
  <c r="J25" i="2"/>
  <c r="I24" i="2"/>
  <c r="K24" i="2"/>
  <c r="J24" i="2"/>
  <c r="I23" i="2"/>
  <c r="K23" i="2"/>
  <c r="J23" i="2"/>
  <c r="I22" i="2"/>
  <c r="K22" i="2"/>
  <c r="J22" i="2"/>
  <c r="I21" i="2"/>
  <c r="K21" i="2"/>
  <c r="J21" i="2"/>
  <c r="I20" i="2"/>
  <c r="K20" i="2"/>
  <c r="J20" i="2"/>
  <c r="J19" i="2"/>
  <c r="J18" i="2"/>
  <c r="J17" i="2"/>
  <c r="J16" i="2"/>
  <c r="J15" i="2"/>
  <c r="I14" i="2"/>
  <c r="K14" i="2"/>
  <c r="J14" i="2"/>
  <c r="I61" i="2"/>
  <c r="K61" i="2"/>
  <c r="J61" i="2"/>
  <c r="I60" i="2"/>
  <c r="K60" i="2"/>
  <c r="J60" i="2"/>
  <c r="I59" i="2"/>
  <c r="K59" i="2"/>
  <c r="J59" i="2"/>
  <c r="I58" i="2"/>
  <c r="K58" i="2"/>
  <c r="J58" i="2"/>
  <c r="I57" i="2"/>
  <c r="K57" i="2"/>
  <c r="J57" i="2"/>
  <c r="I56" i="2"/>
  <c r="K56" i="2"/>
  <c r="J56" i="2"/>
  <c r="J55" i="2"/>
  <c r="J54" i="2"/>
  <c r="J53" i="2"/>
  <c r="J52" i="2"/>
  <c r="J51" i="2"/>
  <c r="J50" i="2"/>
  <c r="I37" i="2"/>
  <c r="K37" i="2"/>
  <c r="J37" i="2"/>
  <c r="I36" i="2"/>
  <c r="K36" i="2"/>
  <c r="J36" i="2"/>
  <c r="I35" i="2"/>
  <c r="K35" i="2"/>
  <c r="J35" i="2"/>
  <c r="I34" i="2"/>
  <c r="K34" i="2"/>
  <c r="J34" i="2"/>
  <c r="I33" i="2"/>
  <c r="K33" i="2"/>
  <c r="J33" i="2"/>
  <c r="I32" i="2"/>
  <c r="K32" i="2"/>
  <c r="J32" i="2"/>
  <c r="J30" i="2"/>
  <c r="J27" i="2"/>
  <c r="J26" i="2"/>
  <c r="I13" i="2"/>
  <c r="K13" i="2"/>
  <c r="J13" i="2"/>
  <c r="I12" i="2"/>
  <c r="K12" i="2"/>
  <c r="J12" i="2"/>
  <c r="I11" i="2"/>
  <c r="K11" i="2"/>
  <c r="J11" i="2"/>
  <c r="I10" i="2"/>
  <c r="K10" i="2"/>
  <c r="J10" i="2"/>
  <c r="I9" i="2"/>
  <c r="K9" i="2"/>
  <c r="J9" i="2"/>
  <c r="I8" i="2"/>
  <c r="K8" i="2"/>
  <c r="J8" i="2"/>
  <c r="J7" i="2"/>
  <c r="J6" i="2"/>
  <c r="J5" i="2"/>
  <c r="J4" i="2"/>
  <c r="J3" i="2"/>
  <c r="J2" i="2"/>
  <c r="H3" i="1"/>
  <c r="J3" i="1"/>
  <c r="H4" i="1"/>
  <c r="J4" i="1"/>
  <c r="H5" i="1"/>
  <c r="J5" i="1"/>
  <c r="H6" i="1"/>
  <c r="J6" i="1"/>
  <c r="H7" i="1"/>
  <c r="J7" i="1"/>
  <c r="H8" i="1"/>
  <c r="J8" i="1"/>
  <c r="H9" i="1"/>
  <c r="J9" i="1"/>
  <c r="H10" i="1"/>
  <c r="J10" i="1"/>
  <c r="H11" i="1"/>
  <c r="J11" i="1"/>
  <c r="H12" i="1"/>
  <c r="J12" i="1"/>
  <c r="H13" i="1"/>
  <c r="J13" i="1"/>
  <c r="H14" i="1"/>
  <c r="J14" i="1"/>
  <c r="H15" i="1"/>
  <c r="J15" i="1"/>
  <c r="H16" i="1"/>
  <c r="J16" i="1"/>
  <c r="H17" i="1"/>
  <c r="J17" i="1"/>
  <c r="H18" i="1"/>
  <c r="J18" i="1"/>
  <c r="H19" i="1"/>
  <c r="J19" i="1"/>
  <c r="H20" i="1"/>
  <c r="J20" i="1"/>
  <c r="H21" i="1"/>
  <c r="J21" i="1"/>
  <c r="H22" i="1"/>
  <c r="J22" i="1"/>
  <c r="H23" i="1"/>
  <c r="J23" i="1"/>
  <c r="H24" i="1"/>
  <c r="J24" i="1"/>
  <c r="H25" i="1"/>
  <c r="J25" i="1"/>
  <c r="H26" i="1"/>
  <c r="J26" i="1"/>
  <c r="G27" i="1"/>
  <c r="H27" i="1"/>
  <c r="J27" i="1"/>
  <c r="H28" i="1"/>
  <c r="J28" i="1"/>
  <c r="F29" i="1"/>
  <c r="G29" i="1"/>
  <c r="H29" i="1"/>
  <c r="J29" i="1"/>
  <c r="H30" i="1"/>
  <c r="J30" i="1"/>
  <c r="H31" i="1"/>
  <c r="J31" i="1"/>
  <c r="H32" i="1"/>
  <c r="J32" i="1"/>
  <c r="H33" i="1"/>
  <c r="J33" i="1"/>
  <c r="H34" i="1"/>
  <c r="J34" i="1"/>
  <c r="H35" i="1"/>
  <c r="J35" i="1"/>
  <c r="H36" i="1"/>
  <c r="J36" i="1"/>
  <c r="H37" i="1"/>
  <c r="J37" i="1"/>
  <c r="H2" i="1"/>
  <c r="J2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" i="1"/>
  <c r="I4" i="1"/>
  <c r="I5" i="1"/>
  <c r="I6" i="1"/>
  <c r="I7" i="1"/>
  <c r="I8" i="1"/>
  <c r="I9" i="1"/>
  <c r="I10" i="1"/>
  <c r="I11" i="1"/>
  <c r="I12" i="1"/>
  <c r="I13" i="1"/>
  <c r="I2" i="1"/>
</calcChain>
</file>

<file path=xl/sharedStrings.xml><?xml version="1.0" encoding="utf-8"?>
<sst xmlns="http://schemas.openxmlformats.org/spreadsheetml/2006/main" count="1119" uniqueCount="241">
  <si>
    <t>SAMPLE</t>
  </si>
  <si>
    <t>STRAIN</t>
  </si>
  <si>
    <t>Treatment</t>
  </si>
  <si>
    <t>GENDER</t>
  </si>
  <si>
    <t>3D 1 UR</t>
  </si>
  <si>
    <t>3D 1 LR</t>
  </si>
  <si>
    <t>WT</t>
  </si>
  <si>
    <t>None</t>
  </si>
  <si>
    <t>M</t>
  </si>
  <si>
    <t>3D 2 UR</t>
  </si>
  <si>
    <t>3D 2 LR</t>
  </si>
  <si>
    <t>3D 3 UR</t>
  </si>
  <si>
    <t>3D 3 LR</t>
  </si>
  <si>
    <t>3D 4 UR</t>
  </si>
  <si>
    <t>3D 5 LR</t>
  </si>
  <si>
    <t>3D 6 UR</t>
  </si>
  <si>
    <t>3D 4 LR</t>
  </si>
  <si>
    <t>3D 5 UR</t>
  </si>
  <si>
    <t>3D 6 LR</t>
  </si>
  <si>
    <t>5D 1 UR</t>
  </si>
  <si>
    <t>5D 2 UR</t>
  </si>
  <si>
    <t>5D 2 LR</t>
  </si>
  <si>
    <t>5D 3 UR</t>
  </si>
  <si>
    <t>5D 3 LR</t>
  </si>
  <si>
    <t>5D 4 UR</t>
  </si>
  <si>
    <t>5D 4 LR</t>
  </si>
  <si>
    <t>5D 5 UR</t>
  </si>
  <si>
    <t>5D 5 LR</t>
  </si>
  <si>
    <t>5D 6 UR</t>
  </si>
  <si>
    <t>5D 6 LR</t>
  </si>
  <si>
    <t>7D 1 UR</t>
  </si>
  <si>
    <t>7D 2 UR</t>
  </si>
  <si>
    <t>7D 2 LR</t>
  </si>
  <si>
    <t>7D 3 UR</t>
  </si>
  <si>
    <t>7D 3 LR</t>
  </si>
  <si>
    <t>7D 4 UR</t>
  </si>
  <si>
    <t>7D 4 LR</t>
  </si>
  <si>
    <t>7D 5 UR</t>
  </si>
  <si>
    <t>7D 5 LR</t>
  </si>
  <si>
    <t>7D 6 UR</t>
  </si>
  <si>
    <t>7D 6 LR</t>
  </si>
  <si>
    <t>Total Length (um)</t>
  </si>
  <si>
    <t>3D 1 UL</t>
  </si>
  <si>
    <t>3D 2 UL</t>
  </si>
  <si>
    <t>5D 2 UL</t>
  </si>
  <si>
    <t>7D 2 UL</t>
  </si>
  <si>
    <t>3D 3 UL</t>
  </si>
  <si>
    <t>5D 3 UL</t>
  </si>
  <si>
    <t>7D 3 UL</t>
  </si>
  <si>
    <t>Difference</t>
  </si>
  <si>
    <t>% re-epi</t>
  </si>
  <si>
    <t>Re-epi</t>
  </si>
  <si>
    <t>IgG2a</t>
  </si>
  <si>
    <t>pk136</t>
  </si>
  <si>
    <t>3D 1 LL</t>
  </si>
  <si>
    <t>3D 2 LL</t>
  </si>
  <si>
    <t>5D 1 LR</t>
  </si>
  <si>
    <t>5D 1 UL</t>
  </si>
  <si>
    <t>7D 1 LR</t>
  </si>
  <si>
    <t>average</t>
  </si>
  <si>
    <t>Uppers</t>
  </si>
  <si>
    <t>Lowers</t>
  </si>
  <si>
    <t>mm2</t>
  </si>
  <si>
    <t>Gran. area (um2)</t>
  </si>
  <si>
    <t>Length (um)</t>
  </si>
  <si>
    <t>Length (mm)</t>
  </si>
  <si>
    <t>Thickness (area/length) mm</t>
  </si>
  <si>
    <t>WT M IgG2a 3D1 LR C I.jpg-(Colour_1)</t>
  </si>
  <si>
    <t>WT M IgG2a 3D1 LR C II.jpg-(Colour_1)</t>
  </si>
  <si>
    <t>WT M IgG2a 3D1 LR C III.jpg-(Colour_1)</t>
  </si>
  <si>
    <t>WT M IgG2a 3D1 UR C I.jpg-(Colour_1)</t>
  </si>
  <si>
    <t>WT M IgG2a 3D1 UR C II.jpg-(Colour_1)</t>
  </si>
  <si>
    <t>WT M IgG2a 3D1 UR C III.jpg-(Colour_1)</t>
  </si>
  <si>
    <t>WT M IgG2a 3D2 LR L I.jpg-(Colour_1)</t>
  </si>
  <si>
    <t>WT M IgG2a 3D2 LR L II.jpg-(Colour_1)</t>
  </si>
  <si>
    <t>WT M IgG2a 3D2 LR L III.jpg-(Colour_1)</t>
  </si>
  <si>
    <t>WT M IgG2a 3D2 UR C I.jpg-(Colour_1)</t>
  </si>
  <si>
    <t>WT M IgG2a 3D2 UR C II.jpg-(Colour_1)</t>
  </si>
  <si>
    <t>WT M IgG2a 3D2 UR C III.jpg-(Colour_1)</t>
  </si>
  <si>
    <t>WT M IgG2a 3D3 LR L I.jpg-(Colour_1)</t>
  </si>
  <si>
    <t>WT M IgG2a 3D3 LR L II.jpg-(Colour_1)</t>
  </si>
  <si>
    <t>WT M IgG2a 3D3 LR L III.jpg-(Colour_1)</t>
  </si>
  <si>
    <t>WT M IgG2a 3D3 UR C I.jpg-(Colour_1)</t>
  </si>
  <si>
    <t>WT M IgG2a 3D3 UR C II.jpg-(Colour_1)</t>
  </si>
  <si>
    <t>WT M IgG2a 3D3 UR C III.jpg-(Colour_1)</t>
  </si>
  <si>
    <t>WT M IgG2a 5D1 LR C I.jpg-(Colour_1)</t>
  </si>
  <si>
    <t>WT M IgG2a 5D1 LR C II.jpg-(Colour_1)</t>
  </si>
  <si>
    <t>WT M IgG2a 5D1 LR C III.jpg-(Colour_1)</t>
  </si>
  <si>
    <t>WT M IgG2a 5D1 UR C I.jpg-(Colour_1)</t>
  </si>
  <si>
    <t>WT M IgG2a 5D1 UR C II.jpg-(Colour_1)</t>
  </si>
  <si>
    <t>WT M IgG2a 5D1 UR C III.jpg-(Colour_1)</t>
  </si>
  <si>
    <t>WT M IgG2a 5D2 LR C I.jpg-(Colour_1)</t>
  </si>
  <si>
    <t>WT M IgG2a 5D2 LR C II.jpg-(Colour_1)</t>
  </si>
  <si>
    <t>WT M IgG2a 5D2 LR C III.jpg-(Colour_1)</t>
  </si>
  <si>
    <t>WT M IgG2a 5D2 UR L I.jpg-(Colour_1)</t>
  </si>
  <si>
    <t>WT M IgG2a 5D2 UR L II.jpg-(Colour_1)</t>
  </si>
  <si>
    <t>WT M IgG2a 5D2 UR L III.jpg-(Colour_1)</t>
  </si>
  <si>
    <t>WT M IgG2a 5D3 LR L I.jpg-(Colour_1)</t>
  </si>
  <si>
    <t>WT M IgG2a 5D3 LR L II.jpg-(Colour_1)</t>
  </si>
  <si>
    <t>WT M IgG2a 5D3 LR L III.jpg-(Colour_1)</t>
  </si>
  <si>
    <t>WT M IgG2a 5D3 UR C I.jpg-(Colour_1)</t>
  </si>
  <si>
    <t>WT M IgG2a 5D3 UR C II.jpg-(Colour_1)</t>
  </si>
  <si>
    <t>WT M IgG2a 5D3 UR C III.jpg-(Colour_1)</t>
  </si>
  <si>
    <t>WT M IgG2a 7D1 LR L I.jpg-(Colour_1)</t>
  </si>
  <si>
    <t>WT M IgG2a 7D1 LR L II.jpg-(Colour_1)</t>
  </si>
  <si>
    <t>WT M IgG2a 7D1 LR L III.jpg-(Colour_1)</t>
  </si>
  <si>
    <t>WT M IgG2a 7D2 LR L I.jpg-(Colour_1)</t>
  </si>
  <si>
    <t>WT M IgG2a 7D2 LR L II.jpg-(Colour_1)</t>
  </si>
  <si>
    <t>WT M IgG2a 7D2 LR L III.jpg-(Colour_1)</t>
  </si>
  <si>
    <t>WT M IgG2a 7D2 UR L I.jpg-(Colour_1)</t>
  </si>
  <si>
    <t>WT M IgG2a 7D2 UR L II.jpg-(Colour_1)</t>
  </si>
  <si>
    <t>WT M IgG2a 7D2 UR L III.jpg-(Colour_1)</t>
  </si>
  <si>
    <t>WT M IgG2a 7D3 LR L I.jpg-(Colour_1)</t>
  </si>
  <si>
    <t>WT M IgG2a 7D3 LR L II.jpg-(Colour_1)</t>
  </si>
  <si>
    <t>WT M IgG2a 7D3 LR L III.jpg-(Colour_1)</t>
  </si>
  <si>
    <t>WT M IgG2a 7D3 UR C I.jpg-(Colour_1)</t>
  </si>
  <si>
    <t>WT M IgG2a 7D3 UR C II.jpg-(Colour_1)</t>
  </si>
  <si>
    <t>WT M IgG2a 7D3 UR C III.jpg-(Colour_1)</t>
  </si>
  <si>
    <t>Count</t>
  </si>
  <si>
    <t>Total Area</t>
  </si>
  <si>
    <t>Avrg Size</t>
  </si>
  <si>
    <t>% Area</t>
  </si>
  <si>
    <t>Mean</t>
  </si>
  <si>
    <t>IntDen</t>
  </si>
  <si>
    <t>Average %</t>
  </si>
  <si>
    <t>RAW</t>
  </si>
  <si>
    <t>WT M PK136 3D1 LR C I.jpg-(Colour_1)</t>
  </si>
  <si>
    <t>WT M PK136 3D1 LR C II.jpg-(Colour_1)</t>
  </si>
  <si>
    <t>WT M PK136 3D1 LR C III.jpg-(Colour_1)</t>
  </si>
  <si>
    <t>WT M PK136 3D1 UR C I.jpg-(Colour_1)</t>
  </si>
  <si>
    <t>WT M PK136 3D1 UR C II.jpg-(Colour_1)</t>
  </si>
  <si>
    <t>WT M PK136 3D1 UR C III.jpg-(Colour_1)</t>
  </si>
  <si>
    <t>WT M PK136 3D2 LR C I.jpg-(Colour_1)</t>
  </si>
  <si>
    <t>WT M PK136 3D2 LR C II.jpg-(Colour_1)</t>
  </si>
  <si>
    <t>WT M PK136 3D2 LR C III.jpg-(Colour_1)</t>
  </si>
  <si>
    <t>WT M PK136 3D2 UR C I.jpg-(Colour_1)</t>
  </si>
  <si>
    <t>WT M PK136 3D2 UR C II.jpg-(Colour_1)</t>
  </si>
  <si>
    <t>WT M PK136 3D2 UR C III.jpg-(Colour_1)</t>
  </si>
  <si>
    <t>WT M PK136 3D3 LR L I.jpg-(Colour_1)</t>
  </si>
  <si>
    <t>WT M PK136 3D3 LR L II.jpg-(Colour_1)</t>
  </si>
  <si>
    <t>WT M PK136 3D3 LR L III.jpg-(Colour_1)</t>
  </si>
  <si>
    <t>WT M PK136 3D3 UR C I.jpg-(Colour_1)</t>
  </si>
  <si>
    <t>WT M PK136 3D3 UR C II.jpg-(Colour_1)</t>
  </si>
  <si>
    <t>WT M PK136 3D3 UR C III.jpg-(Colour_1)</t>
  </si>
  <si>
    <t>WT M PK136 5D1 LR C I.jpg-(Colour_1)</t>
  </si>
  <si>
    <t>WT M PK136 5D1 LR C II.jpg-(Colour_1)</t>
  </si>
  <si>
    <t>WT M PK136 5D1 LR C III.jpg-(Colour_1)</t>
  </si>
  <si>
    <t>WT M PK136 5D1 UR L I.jpg-(Colour_1)</t>
  </si>
  <si>
    <t>WT M PK136 5D1 UR L II.jpg-(Colour_1)</t>
  </si>
  <si>
    <t>WT M PK136 5D1 UR L III.jpg-(Colour_1)</t>
  </si>
  <si>
    <t>WT M PK136 5D2 LR L I.jpg-(Colour_1)</t>
  </si>
  <si>
    <t>WT M PK136 5D2 LR L II.jpg-(Colour_1)</t>
  </si>
  <si>
    <t>WT M PK136 5D2 LR L III.jpg-(Colour_1)</t>
  </si>
  <si>
    <t>WT M PK136 5D2 UR L I.jpg-(Colour_1)</t>
  </si>
  <si>
    <t>WT M PK136 5D2 UR L II.jpg-(Colour_1)</t>
  </si>
  <si>
    <t>WT M PK136 5D2 UR L III.jpg-(Colour_1)</t>
  </si>
  <si>
    <t>WT M PK136 5D3 UR L I.jpg-(Colour_1)</t>
  </si>
  <si>
    <t>WT M PK136 5D3 UR L II.jpg-(Colour_1)</t>
  </si>
  <si>
    <t>WT M PK136 5D3 UR L III.jpg-(Colour_1)</t>
  </si>
  <si>
    <t>WT M PK136 7D1 LR L I.jpg-(Colour_1)</t>
  </si>
  <si>
    <t>WT M PK136 7D1 LR L II.jpg-(Colour_1)</t>
  </si>
  <si>
    <t>WT M PK136 7D1 LR L III.jpg-(Colour_1)</t>
  </si>
  <si>
    <t>WT M PK136 7D1 UR L I.jpg-(Colour_1)</t>
  </si>
  <si>
    <t>WT M PK136 7D1 UR L II.jpg-(Colour_1)</t>
  </si>
  <si>
    <t>WT M PK136 7D1 UR L III.jpg-(Colour_1)</t>
  </si>
  <si>
    <t>WT M PK136 7D2 LR L I.jpg-(Colour_1)</t>
  </si>
  <si>
    <t>WT M PK136 7D2 LR L II.jpg-(Colour_1)</t>
  </si>
  <si>
    <t>WT M PK136 7D2 LR L III.jpg-(Colour_1)</t>
  </si>
  <si>
    <t>WT M PK136 7D2 UR L I.jpg-(Colour_1)</t>
  </si>
  <si>
    <t>WT M PK136 7D2 UR L II.jpg-(Colour_1)</t>
  </si>
  <si>
    <t>WT M PK136 7D2 UR L III.jpg-(Colour_1)</t>
  </si>
  <si>
    <t>WT M PK136 7D3 LR L I.jpg-(Colour_1)</t>
  </si>
  <si>
    <t>WT M PK136 7D3 LR L II.jpg-(Colour_1)</t>
  </si>
  <si>
    <t>WT M PK136 7D3 LR L III.jpg-(Colour_1)</t>
  </si>
  <si>
    <t>WT M PK136 7D3 UR C I.jpg-(Colour_1)</t>
  </si>
  <si>
    <t>WT M PK136 7D3 UR C II.jpg-(Colour_1)</t>
  </si>
  <si>
    <t>WT M PK136 7D3 UR C III.jpg-(Colour_1)</t>
  </si>
  <si>
    <t>Sample</t>
  </si>
  <si>
    <t>% Blue 1</t>
  </si>
  <si>
    <t>% Blue 2</t>
  </si>
  <si>
    <t>% Blue 3</t>
  </si>
  <si>
    <t>#1 UL 3D WTF 20x TRI I.jpg-(Colour_1)</t>
  </si>
  <si>
    <t>#1 UL 3D WTF 20x TRI II.jpg-(Colour_1)</t>
  </si>
  <si>
    <t>#1 UL 3D WTF 20x TRI III.jpg-(Colour_1)</t>
  </si>
  <si>
    <t>#2 UL 3D WTF 20x TRI I.jpg-(Colour_1)</t>
  </si>
  <si>
    <t>#2 UL 3D WTF 20x TRI II.jpg-(Colour_1)</t>
  </si>
  <si>
    <t>#2 UL 3D WTF 20x TRI III.jpg-(Colour_1)</t>
  </si>
  <si>
    <t>#2 UR 3D WTF 20x TRI I.jpg-(Colour_1)</t>
  </si>
  <si>
    <t>#2 UR 3D WTF 20x TRI II.jpg-(Colour_1)</t>
  </si>
  <si>
    <t>#2 UR 3D WTF 20x TRI III.jpg-(Colour_1)</t>
  </si>
  <si>
    <t>#3 UL 3D WTF 20x TRI I.jpg-(Colour_1)</t>
  </si>
  <si>
    <t>#3 UL 3D WTF 20x TRI II.jpg-(Colour_1)</t>
  </si>
  <si>
    <t>#3 UL 3D WTF 20x TRI III.jpg-(Colour_1)</t>
  </si>
  <si>
    <t>#3 UR 3D WTF 20x TRI I.jpg-(Colour_1)</t>
  </si>
  <si>
    <t>#3 UR 3D WTF 20x TRI II.jpg-(Colour_1)</t>
  </si>
  <si>
    <t>#3 UR 3D WTF 20x TRI III.jpg-(Colour_1)</t>
  </si>
  <si>
    <t>#1 UL 5D WTF 20x TRI I.jpg-(Colour_1)</t>
  </si>
  <si>
    <t>#1 UL 5D WTF 20x TRI II.jpg-(Colour_1)</t>
  </si>
  <si>
    <t>#1 UL 5D WTF 20x TRI III.jpg-(Colour_1)</t>
  </si>
  <si>
    <t>#1 UR 5D WTF 2x TRI I.jpg-(Colour_1)</t>
  </si>
  <si>
    <t>#1 UR 5D WTF 2x TRI II.jpg-(Colour_1)</t>
  </si>
  <si>
    <t>#1 UR 5D WTF 2x TRI III.jpg-(Colour_1)</t>
  </si>
  <si>
    <t>#2 UL 5D WTF 20x TRI I.jpg-(Colour_1)</t>
  </si>
  <si>
    <t>#2 UL 5D WTF 20x TRI II.jpg-(Colour_1)</t>
  </si>
  <si>
    <t>#2 UL 5D WTF 20x TRI III.jpg-(Colour_1)</t>
  </si>
  <si>
    <t>#2 UR 5D WTF 20x TRI I.jpg-(Colour_1)</t>
  </si>
  <si>
    <t>#2 UR 5D WTF 20x TRI II.jpg-(Colour_1)</t>
  </si>
  <si>
    <t>#2 UR 5D WTF 20x TRI III.jpg-(Colour_1)</t>
  </si>
  <si>
    <t>#3 UL 5D WTF 20x TRI I.jpg-(Colour_1)</t>
  </si>
  <si>
    <t>#3 UL 5D WTF 20x TRI II.jpg-(Colour_1)</t>
  </si>
  <si>
    <t>#3 UR 5D WTF 20x TRI I.jpg-(Colour_1)</t>
  </si>
  <si>
    <t>#3 UR 5D WTF 20x TRI II.jpg-(Colour_1)</t>
  </si>
  <si>
    <t>#3 UR 5D WTF 20x TRI III.jpg-(Colour_1)</t>
  </si>
  <si>
    <t>#1 UL 7D WTF 20x TRI I.jpg-(Colour_1)</t>
  </si>
  <si>
    <t>#1 UL 7D WTF 20x TRI II.jpg-(Colour_1)</t>
  </si>
  <si>
    <t>#1 UL 7D WTF 20x TRI III.jpg-(Colour_1)</t>
  </si>
  <si>
    <t>#1 UR 7D WTF 20x TRI I.jpg-(Colour_1)</t>
  </si>
  <si>
    <t>#1 UR 7D WTF 20x TRI II.jpg-(Colour_1)</t>
  </si>
  <si>
    <t>#1 UR 7D WTF 20x TRI III.jpg-(Colour_1)</t>
  </si>
  <si>
    <t>#2 UL 7D WTF 20x TRI I.jpg-(Colour_1)</t>
  </si>
  <si>
    <t>#2 UL 7D WTF 20x TRI II.jpg-(Colour_1)</t>
  </si>
  <si>
    <t>#2 UL 7D WTF 20x TRI III.jpg-(Colour_1)</t>
  </si>
  <si>
    <t>#2 UR 7D WTF 20x TRI I.jpg-(Colour_1)</t>
  </si>
  <si>
    <t>#2 UR 7D WTF 20x TRI II.jpg-(Colour_1)</t>
  </si>
  <si>
    <t>#2 UR 7D WTF 20x TRI III.jpg-(Colour_1)</t>
  </si>
  <si>
    <t>#3 UL 7D WTF 20x TRI I.jpg-(Colour_1)</t>
  </si>
  <si>
    <t>#3 UL 7D WTF 20x TRI II.jpg-(Colour_1)</t>
  </si>
  <si>
    <t>#3 UL 7D WTF 20x TRI III.jpg-(Colour_1)</t>
  </si>
  <si>
    <t>#3 UR 7D WTF 20x TRI I.jpg-(Colour_1)</t>
  </si>
  <si>
    <t>#3 UR 7D WTF 20x TRI II.jpg-(Colour_1)</t>
  </si>
  <si>
    <t>#3 UR 7D WTF 20x TRI III.jpg-(Colour_1)</t>
  </si>
  <si>
    <t>#3 UL 5D WTF 20x TRI III.jpg-(Colour_1)</t>
  </si>
  <si>
    <t>TONGUE 1</t>
  </si>
  <si>
    <t>TONGUE 2</t>
  </si>
  <si>
    <t>Sum Tongues (mm)</t>
  </si>
  <si>
    <t>Day 3</t>
  </si>
  <si>
    <t>Day 5</t>
  </si>
  <si>
    <t>Day 7</t>
  </si>
  <si>
    <t>Comp (%)</t>
  </si>
  <si>
    <t>GRANULATION TISSUE</t>
  </si>
  <si>
    <t>COLLAGEN DEPOSITION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</si>
</sst>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7" formatCode="0.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indexed="206"/>
      <name val="Calibri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Arial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5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Border="1"/>
    <xf numFmtId="0" fontId="2" fillId="0" borderId="0" xfId="0" applyFont="1"/>
    <xf numFmtId="0" fontId="0" fillId="0" borderId="0" xfId="0" applyFill="1" applyBorder="1"/>
    <xf numFmtId="164" fontId="2" fillId="0" borderId="0" xfId="0" applyNumberFormat="1" applyFont="1"/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/>
    <xf numFmtId="0" fontId="5" fillId="2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167" fontId="5" fillId="2" borderId="0" xfId="0" applyNumberFormat="1" applyFont="1" applyFill="1" applyAlignment="1">
      <alignment horizontal="center"/>
    </xf>
    <xf numFmtId="167" fontId="0" fillId="0" borderId="0" xfId="0" applyNumberFormat="1" applyAlignment="1">
      <alignment horizontal="center"/>
    </xf>
    <xf numFmtId="167" fontId="5" fillId="3" borderId="0" xfId="0" applyNumberFormat="1" applyFont="1" applyFill="1" applyAlignment="1">
      <alignment horizontal="center"/>
    </xf>
    <xf numFmtId="2" fontId="5" fillId="2" borderId="0" xfId="0" applyNumberFormat="1" applyFont="1" applyFill="1" applyAlignment="1">
      <alignment horizontal="center"/>
    </xf>
    <xf numFmtId="2" fontId="5" fillId="3" borderId="0" xfId="0" applyNumberFormat="1" applyFont="1" applyFill="1" applyAlignment="1">
      <alignment horizontal="center"/>
    </xf>
  </cellXfs>
  <cellStyles count="5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>
      <selection activeCell="F1" sqref="F1:G1"/>
    </sheetView>
  </sheetViews>
  <sheetFormatPr baseColWidth="10" defaultRowHeight="16" x14ac:dyDescent="0.2"/>
  <cols>
    <col min="5" max="5" width="15.83203125" style="3" bestFit="1" customWidth="1"/>
    <col min="6" max="8" width="10.83203125" style="3"/>
    <col min="9" max="9" width="10.6640625" customWidth="1"/>
  </cols>
  <sheetData>
    <row r="1" spans="1:1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41</v>
      </c>
      <c r="F1" s="2" t="s">
        <v>232</v>
      </c>
      <c r="G1" s="2" t="s">
        <v>233</v>
      </c>
      <c r="H1" s="2" t="s">
        <v>51</v>
      </c>
      <c r="I1" s="2" t="s">
        <v>49</v>
      </c>
      <c r="J1" s="2" t="s">
        <v>50</v>
      </c>
    </row>
    <row r="2" spans="1:11" x14ac:dyDescent="0.2">
      <c r="A2" s="4" t="s">
        <v>4</v>
      </c>
      <c r="B2" s="5" t="s">
        <v>6</v>
      </c>
      <c r="C2" s="5" t="s">
        <v>7</v>
      </c>
      <c r="D2" s="5" t="s">
        <v>8</v>
      </c>
      <c r="E2" s="3">
        <v>4041.373</v>
      </c>
      <c r="F2" s="3">
        <v>311.86700000000002</v>
      </c>
      <c r="G2" s="3">
        <v>234.37</v>
      </c>
      <c r="H2" s="3">
        <f>F2+G2</f>
        <v>546.23700000000008</v>
      </c>
      <c r="I2">
        <f t="shared" ref="I2:I37" si="0">E2-(G2+F2)</f>
        <v>3495.136</v>
      </c>
      <c r="J2" s="11">
        <f>(100*H2)/E2</f>
        <v>13.516124346849452</v>
      </c>
    </row>
    <row r="3" spans="1:11" x14ac:dyDescent="0.2">
      <c r="A3" s="4" t="s">
        <v>42</v>
      </c>
      <c r="B3" s="5" t="s">
        <v>6</v>
      </c>
      <c r="C3" s="5" t="s">
        <v>7</v>
      </c>
      <c r="D3" s="5" t="s">
        <v>8</v>
      </c>
      <c r="E3" s="3">
        <v>3997.46</v>
      </c>
      <c r="F3" s="3">
        <v>394.82100000000003</v>
      </c>
      <c r="G3" s="3">
        <v>279.50799999999998</v>
      </c>
      <c r="H3" s="3">
        <f t="shared" ref="H3:H37" si="1">F3+G3</f>
        <v>674.32899999999995</v>
      </c>
      <c r="I3">
        <f t="shared" si="0"/>
        <v>3323.1310000000003</v>
      </c>
      <c r="J3" s="11">
        <f t="shared" ref="J3:J37" si="2">(100*H3)/E3</f>
        <v>16.868936774852031</v>
      </c>
    </row>
    <row r="4" spans="1:11" x14ac:dyDescent="0.2">
      <c r="A4" s="6" t="s">
        <v>9</v>
      </c>
      <c r="B4" s="7" t="s">
        <v>6</v>
      </c>
      <c r="C4" s="7" t="s">
        <v>7</v>
      </c>
      <c r="D4" s="7" t="s">
        <v>8</v>
      </c>
      <c r="E4" s="3">
        <v>5093.7439999999997</v>
      </c>
      <c r="F4" s="3">
        <v>498.16899999999998</v>
      </c>
      <c r="G4" s="3">
        <v>297.03300000000002</v>
      </c>
      <c r="H4" s="3">
        <f t="shared" si="1"/>
        <v>795.202</v>
      </c>
      <c r="I4">
        <f t="shared" si="0"/>
        <v>4298.5419999999995</v>
      </c>
      <c r="J4" s="11">
        <f t="shared" si="2"/>
        <v>15.611345996186696</v>
      </c>
    </row>
    <row r="5" spans="1:11" x14ac:dyDescent="0.2">
      <c r="A5" s="6" t="s">
        <v>43</v>
      </c>
      <c r="B5" s="7" t="s">
        <v>6</v>
      </c>
      <c r="C5" s="7" t="s">
        <v>7</v>
      </c>
      <c r="D5" s="7" t="s">
        <v>8</v>
      </c>
      <c r="E5" s="3">
        <v>4725.6580000000004</v>
      </c>
      <c r="F5" s="3">
        <v>569.02700000000004</v>
      </c>
      <c r="G5" s="3">
        <v>590.65800000000002</v>
      </c>
      <c r="H5" s="3">
        <f t="shared" si="1"/>
        <v>1159.6849999999999</v>
      </c>
      <c r="I5">
        <f t="shared" si="0"/>
        <v>3565.9730000000004</v>
      </c>
      <c r="J5" s="11">
        <f t="shared" si="2"/>
        <v>24.540180436248242</v>
      </c>
    </row>
    <row r="6" spans="1:11" x14ac:dyDescent="0.2">
      <c r="A6" s="4" t="s">
        <v>11</v>
      </c>
      <c r="B6" s="5" t="s">
        <v>6</v>
      </c>
      <c r="C6" s="5" t="s">
        <v>7</v>
      </c>
      <c r="D6" s="5" t="s">
        <v>8</v>
      </c>
      <c r="E6" s="3">
        <v>3854.61</v>
      </c>
      <c r="F6" s="3">
        <v>285.96300000000002</v>
      </c>
      <c r="G6" s="3">
        <v>392.85399999999998</v>
      </c>
      <c r="H6" s="3">
        <f t="shared" si="1"/>
        <v>678.81700000000001</v>
      </c>
      <c r="I6">
        <f t="shared" si="0"/>
        <v>3175.7930000000001</v>
      </c>
      <c r="J6" s="11">
        <f t="shared" si="2"/>
        <v>17.610523503026243</v>
      </c>
    </row>
    <row r="7" spans="1:11" x14ac:dyDescent="0.2">
      <c r="A7" s="4" t="s">
        <v>46</v>
      </c>
      <c r="B7" s="5" t="s">
        <v>6</v>
      </c>
      <c r="C7" s="5" t="s">
        <v>7</v>
      </c>
      <c r="D7" s="5" t="s">
        <v>8</v>
      </c>
      <c r="E7" s="3">
        <v>4259.9480000000003</v>
      </c>
      <c r="F7" s="3">
        <v>293.65800000000002</v>
      </c>
      <c r="G7" s="3">
        <v>250.09399999999999</v>
      </c>
      <c r="H7" s="3">
        <f t="shared" si="1"/>
        <v>543.75199999999995</v>
      </c>
      <c r="I7">
        <f t="shared" si="0"/>
        <v>3716.1960000000004</v>
      </c>
      <c r="J7" s="11">
        <f t="shared" si="2"/>
        <v>12.7642872636004</v>
      </c>
    </row>
    <row r="8" spans="1:11" x14ac:dyDescent="0.2">
      <c r="A8" s="6" t="s">
        <v>13</v>
      </c>
      <c r="B8" s="7" t="s">
        <v>6</v>
      </c>
      <c r="C8" s="7" t="s">
        <v>7</v>
      </c>
      <c r="D8" s="7" t="s">
        <v>8</v>
      </c>
      <c r="H8" s="3">
        <f t="shared" si="1"/>
        <v>0</v>
      </c>
      <c r="I8">
        <f t="shared" si="0"/>
        <v>0</v>
      </c>
      <c r="J8" s="11" t="e">
        <f t="shared" si="2"/>
        <v>#DIV/0!</v>
      </c>
    </row>
    <row r="9" spans="1:11" x14ac:dyDescent="0.2">
      <c r="A9" s="6" t="s">
        <v>16</v>
      </c>
      <c r="B9" s="7" t="s">
        <v>6</v>
      </c>
      <c r="C9" s="7" t="s">
        <v>7</v>
      </c>
      <c r="D9" s="7" t="s">
        <v>8</v>
      </c>
      <c r="H9" s="3">
        <f t="shared" si="1"/>
        <v>0</v>
      </c>
      <c r="I9">
        <f t="shared" si="0"/>
        <v>0</v>
      </c>
      <c r="J9" s="11" t="e">
        <f t="shared" si="2"/>
        <v>#DIV/0!</v>
      </c>
    </row>
    <row r="10" spans="1:11" x14ac:dyDescent="0.2">
      <c r="A10" s="4" t="s">
        <v>17</v>
      </c>
      <c r="B10" s="5" t="s">
        <v>6</v>
      </c>
      <c r="C10" s="5" t="s">
        <v>7</v>
      </c>
      <c r="D10" s="5" t="s">
        <v>8</v>
      </c>
      <c r="H10" s="3">
        <f t="shared" si="1"/>
        <v>0</v>
      </c>
      <c r="I10">
        <f t="shared" si="0"/>
        <v>0</v>
      </c>
      <c r="J10" s="11" t="e">
        <f t="shared" si="2"/>
        <v>#DIV/0!</v>
      </c>
    </row>
    <row r="11" spans="1:11" x14ac:dyDescent="0.2">
      <c r="A11" s="4" t="s">
        <v>14</v>
      </c>
      <c r="B11" s="5" t="s">
        <v>6</v>
      </c>
      <c r="C11" s="5" t="s">
        <v>7</v>
      </c>
      <c r="D11" s="5" t="s">
        <v>8</v>
      </c>
      <c r="H11" s="3">
        <f t="shared" si="1"/>
        <v>0</v>
      </c>
      <c r="I11">
        <f t="shared" si="0"/>
        <v>0</v>
      </c>
      <c r="J11" s="11" t="e">
        <f t="shared" si="2"/>
        <v>#DIV/0!</v>
      </c>
    </row>
    <row r="12" spans="1:11" x14ac:dyDescent="0.2">
      <c r="A12" s="6" t="s">
        <v>15</v>
      </c>
      <c r="B12" s="7" t="s">
        <v>6</v>
      </c>
      <c r="C12" s="7" t="s">
        <v>7</v>
      </c>
      <c r="D12" s="7" t="s">
        <v>8</v>
      </c>
      <c r="H12" s="3">
        <f t="shared" si="1"/>
        <v>0</v>
      </c>
      <c r="I12">
        <f t="shared" si="0"/>
        <v>0</v>
      </c>
      <c r="J12" s="11" t="e">
        <f t="shared" si="2"/>
        <v>#DIV/0!</v>
      </c>
    </row>
    <row r="13" spans="1:11" ht="17" thickBot="1" x14ac:dyDescent="0.25">
      <c r="A13" s="8" t="s">
        <v>18</v>
      </c>
      <c r="B13" s="9" t="s">
        <v>6</v>
      </c>
      <c r="C13" s="9" t="s">
        <v>7</v>
      </c>
      <c r="D13" s="9" t="s">
        <v>8</v>
      </c>
      <c r="E13" s="9"/>
      <c r="F13" s="9"/>
      <c r="G13" s="9"/>
      <c r="H13" s="9">
        <f t="shared" si="1"/>
        <v>0</v>
      </c>
      <c r="I13" s="8">
        <f t="shared" si="0"/>
        <v>0</v>
      </c>
      <c r="J13" s="12" t="e">
        <f t="shared" si="2"/>
        <v>#DIV/0!</v>
      </c>
      <c r="K13" s="8"/>
    </row>
    <row r="14" spans="1:11" x14ac:dyDescent="0.2">
      <c r="A14" s="4" t="s">
        <v>19</v>
      </c>
      <c r="B14" s="5" t="s">
        <v>6</v>
      </c>
      <c r="C14" s="5" t="s">
        <v>7</v>
      </c>
      <c r="D14" s="5" t="s">
        <v>8</v>
      </c>
      <c r="E14" s="3">
        <v>3712.509</v>
      </c>
      <c r="F14" s="3">
        <v>557.20100000000002</v>
      </c>
      <c r="G14" s="3">
        <v>707.44</v>
      </c>
      <c r="H14" s="3">
        <f t="shared" si="1"/>
        <v>1264.6410000000001</v>
      </c>
      <c r="I14">
        <f t="shared" si="0"/>
        <v>2447.8679999999999</v>
      </c>
      <c r="J14" s="11">
        <f t="shared" si="2"/>
        <v>34.064321460230808</v>
      </c>
    </row>
    <row r="15" spans="1:11" x14ac:dyDescent="0.2">
      <c r="A15" s="4" t="s">
        <v>57</v>
      </c>
      <c r="B15" s="5" t="s">
        <v>6</v>
      </c>
      <c r="C15" s="5" t="s">
        <v>7</v>
      </c>
      <c r="D15" s="5" t="s">
        <v>8</v>
      </c>
      <c r="E15" s="3">
        <v>4901.1170000000002</v>
      </c>
      <c r="F15" s="3">
        <v>1056.54</v>
      </c>
      <c r="G15" s="3">
        <v>1599.633</v>
      </c>
      <c r="H15" s="3">
        <f t="shared" si="1"/>
        <v>2656.1729999999998</v>
      </c>
      <c r="I15">
        <f t="shared" si="0"/>
        <v>2244.9440000000004</v>
      </c>
      <c r="J15" s="11">
        <f t="shared" si="2"/>
        <v>54.195257938139406</v>
      </c>
    </row>
    <row r="16" spans="1:11" x14ac:dyDescent="0.2">
      <c r="A16" s="6" t="s">
        <v>20</v>
      </c>
      <c r="B16" s="7" t="s">
        <v>6</v>
      </c>
      <c r="C16" s="7" t="s">
        <v>7</v>
      </c>
      <c r="D16" s="7" t="s">
        <v>8</v>
      </c>
      <c r="E16" s="3">
        <v>4711.0469999999996</v>
      </c>
      <c r="F16" s="3">
        <v>2336.2489999999998</v>
      </c>
      <c r="G16" s="3">
        <v>1295.741</v>
      </c>
      <c r="H16" s="3">
        <f t="shared" si="1"/>
        <v>3631.99</v>
      </c>
      <c r="I16">
        <f t="shared" si="0"/>
        <v>1079.0569999999998</v>
      </c>
      <c r="J16" s="11">
        <f t="shared" si="2"/>
        <v>77.095176507472758</v>
      </c>
    </row>
    <row r="17" spans="1:11" x14ac:dyDescent="0.2">
      <c r="A17" s="6" t="s">
        <v>44</v>
      </c>
      <c r="B17" s="7" t="s">
        <v>6</v>
      </c>
      <c r="C17" s="7" t="s">
        <v>7</v>
      </c>
      <c r="D17" s="7" t="s">
        <v>8</v>
      </c>
      <c r="E17" s="3">
        <v>3722.3029999999999</v>
      </c>
      <c r="F17" s="3">
        <v>1105.27</v>
      </c>
      <c r="G17" s="3">
        <v>954.87400000000002</v>
      </c>
      <c r="H17" s="3">
        <f t="shared" si="1"/>
        <v>2060.1440000000002</v>
      </c>
      <c r="I17">
        <f t="shared" si="0"/>
        <v>1662.1589999999997</v>
      </c>
      <c r="J17" s="11">
        <f t="shared" si="2"/>
        <v>55.345951149060149</v>
      </c>
    </row>
    <row r="18" spans="1:11" x14ac:dyDescent="0.2">
      <c r="A18" s="4" t="s">
        <v>22</v>
      </c>
      <c r="B18" s="5" t="s">
        <v>6</v>
      </c>
      <c r="C18" s="5" t="s">
        <v>7</v>
      </c>
      <c r="D18" s="5" t="s">
        <v>8</v>
      </c>
      <c r="E18" s="3">
        <v>4574.9830000000002</v>
      </c>
      <c r="F18" s="3">
        <v>1370.268</v>
      </c>
      <c r="G18" s="3">
        <v>802.43700000000001</v>
      </c>
      <c r="H18" s="3">
        <f t="shared" si="1"/>
        <v>2172.7049999999999</v>
      </c>
      <c r="I18">
        <f t="shared" si="0"/>
        <v>2402.2780000000002</v>
      </c>
      <c r="J18" s="11">
        <f t="shared" si="2"/>
        <v>47.490996141406427</v>
      </c>
    </row>
    <row r="19" spans="1:11" x14ac:dyDescent="0.2">
      <c r="A19" s="4" t="s">
        <v>47</v>
      </c>
      <c r="B19" s="5" t="s">
        <v>6</v>
      </c>
      <c r="C19" s="5" t="s">
        <v>7</v>
      </c>
      <c r="D19" s="5" t="s">
        <v>8</v>
      </c>
      <c r="E19" s="3">
        <v>4376.8209999999999</v>
      </c>
      <c r="F19" s="3">
        <v>1094.3589999999999</v>
      </c>
      <c r="G19" s="3">
        <v>749.33699999999999</v>
      </c>
      <c r="H19" s="3">
        <f t="shared" si="1"/>
        <v>1843.6959999999999</v>
      </c>
      <c r="I19">
        <f t="shared" si="0"/>
        <v>2533.125</v>
      </c>
      <c r="J19" s="11">
        <f t="shared" si="2"/>
        <v>42.124089607502796</v>
      </c>
    </row>
    <row r="20" spans="1:11" x14ac:dyDescent="0.2">
      <c r="A20" s="6" t="s">
        <v>24</v>
      </c>
      <c r="B20" s="7" t="s">
        <v>6</v>
      </c>
      <c r="C20" s="7" t="s">
        <v>7</v>
      </c>
      <c r="D20" s="7" t="s">
        <v>8</v>
      </c>
      <c r="H20" s="3">
        <f t="shared" si="1"/>
        <v>0</v>
      </c>
      <c r="I20">
        <f t="shared" si="0"/>
        <v>0</v>
      </c>
      <c r="J20" s="11" t="e">
        <f t="shared" si="2"/>
        <v>#DIV/0!</v>
      </c>
    </row>
    <row r="21" spans="1:11" x14ac:dyDescent="0.2">
      <c r="A21" s="6" t="s">
        <v>25</v>
      </c>
      <c r="B21" s="7" t="s">
        <v>6</v>
      </c>
      <c r="C21" s="7" t="s">
        <v>7</v>
      </c>
      <c r="D21" s="7" t="s">
        <v>8</v>
      </c>
      <c r="H21" s="3">
        <f t="shared" si="1"/>
        <v>0</v>
      </c>
      <c r="I21">
        <f t="shared" si="0"/>
        <v>0</v>
      </c>
      <c r="J21" s="11" t="e">
        <f t="shared" si="2"/>
        <v>#DIV/0!</v>
      </c>
    </row>
    <row r="22" spans="1:11" x14ac:dyDescent="0.2">
      <c r="A22" s="4" t="s">
        <v>26</v>
      </c>
      <c r="B22" s="5" t="s">
        <v>6</v>
      </c>
      <c r="C22" s="5" t="s">
        <v>7</v>
      </c>
      <c r="D22" s="5" t="s">
        <v>8</v>
      </c>
      <c r="H22" s="3">
        <f t="shared" si="1"/>
        <v>0</v>
      </c>
      <c r="I22">
        <f t="shared" si="0"/>
        <v>0</v>
      </c>
      <c r="J22" s="11" t="e">
        <f t="shared" si="2"/>
        <v>#DIV/0!</v>
      </c>
    </row>
    <row r="23" spans="1:11" x14ac:dyDescent="0.2">
      <c r="A23" s="4" t="s">
        <v>27</v>
      </c>
      <c r="B23" s="5" t="s">
        <v>6</v>
      </c>
      <c r="C23" s="5" t="s">
        <v>7</v>
      </c>
      <c r="D23" s="5" t="s">
        <v>8</v>
      </c>
      <c r="H23" s="3">
        <f t="shared" si="1"/>
        <v>0</v>
      </c>
      <c r="I23">
        <f t="shared" si="0"/>
        <v>0</v>
      </c>
      <c r="J23" s="11" t="e">
        <f t="shared" si="2"/>
        <v>#DIV/0!</v>
      </c>
    </row>
    <row r="24" spans="1:11" x14ac:dyDescent="0.2">
      <c r="A24" s="6" t="s">
        <v>28</v>
      </c>
      <c r="B24" s="7" t="s">
        <v>6</v>
      </c>
      <c r="C24" s="7" t="s">
        <v>7</v>
      </c>
      <c r="D24" s="7" t="s">
        <v>8</v>
      </c>
      <c r="F24" s="7"/>
      <c r="G24" s="7"/>
      <c r="H24" s="7">
        <f t="shared" si="1"/>
        <v>0</v>
      </c>
      <c r="I24" s="6">
        <f t="shared" si="0"/>
        <v>0</v>
      </c>
      <c r="J24" s="13" t="e">
        <f t="shared" si="2"/>
        <v>#DIV/0!</v>
      </c>
      <c r="K24" s="6"/>
    </row>
    <row r="25" spans="1:11" ht="17" thickBot="1" x14ac:dyDescent="0.25">
      <c r="A25" s="8" t="s">
        <v>29</v>
      </c>
      <c r="B25" s="9" t="s">
        <v>6</v>
      </c>
      <c r="C25" s="9" t="s">
        <v>7</v>
      </c>
      <c r="D25" s="9" t="s">
        <v>8</v>
      </c>
      <c r="E25" s="9"/>
      <c r="F25" s="9"/>
      <c r="G25" s="9"/>
      <c r="H25" s="9">
        <f t="shared" si="1"/>
        <v>0</v>
      </c>
      <c r="I25" s="8">
        <f t="shared" si="0"/>
        <v>0</v>
      </c>
      <c r="J25" s="12" t="e">
        <f t="shared" si="2"/>
        <v>#DIV/0!</v>
      </c>
      <c r="K25" s="8"/>
    </row>
    <row r="26" spans="1:11" x14ac:dyDescent="0.2">
      <c r="A26" s="4" t="s">
        <v>30</v>
      </c>
      <c r="B26" s="5" t="s">
        <v>6</v>
      </c>
      <c r="C26" s="5" t="s">
        <v>7</v>
      </c>
      <c r="D26" s="5" t="s">
        <v>8</v>
      </c>
      <c r="E26" s="3">
        <v>3456.326</v>
      </c>
      <c r="F26" s="3">
        <v>1028.444</v>
      </c>
      <c r="G26" s="3">
        <v>1476.44</v>
      </c>
      <c r="H26" s="3">
        <f t="shared" si="1"/>
        <v>2504.884</v>
      </c>
      <c r="I26">
        <f t="shared" si="0"/>
        <v>951.44200000000001</v>
      </c>
      <c r="J26" s="11">
        <f t="shared" si="2"/>
        <v>72.472446175505439</v>
      </c>
    </row>
    <row r="27" spans="1:11" x14ac:dyDescent="0.2">
      <c r="A27" s="4" t="s">
        <v>30</v>
      </c>
      <c r="B27" s="5" t="s">
        <v>6</v>
      </c>
      <c r="C27" s="5" t="s">
        <v>7</v>
      </c>
      <c r="D27" s="5" t="s">
        <v>8</v>
      </c>
      <c r="E27" s="3">
        <v>4927.8119999999999</v>
      </c>
      <c r="F27" s="3">
        <f>1428.454</f>
        <v>1428.454</v>
      </c>
      <c r="G27" s="3">
        <f>E27/2</f>
        <v>2463.9059999999999</v>
      </c>
      <c r="H27" s="3">
        <f t="shared" si="1"/>
        <v>3892.3599999999997</v>
      </c>
      <c r="I27">
        <f t="shared" si="0"/>
        <v>1035.4520000000002</v>
      </c>
      <c r="J27" s="11">
        <f t="shared" si="2"/>
        <v>78.987591247393354</v>
      </c>
    </row>
    <row r="28" spans="1:11" x14ac:dyDescent="0.2">
      <c r="A28" s="6" t="s">
        <v>31</v>
      </c>
      <c r="B28" s="7" t="s">
        <v>6</v>
      </c>
      <c r="C28" s="7" t="s">
        <v>7</v>
      </c>
      <c r="D28" s="7" t="s">
        <v>8</v>
      </c>
      <c r="E28" s="3">
        <v>3286.5639999999999</v>
      </c>
      <c r="F28" s="3">
        <v>1643.232</v>
      </c>
      <c r="G28" s="3">
        <v>1033.454</v>
      </c>
      <c r="H28" s="3">
        <f t="shared" si="1"/>
        <v>2676.6859999999997</v>
      </c>
      <c r="I28">
        <f t="shared" si="0"/>
        <v>609.87800000000016</v>
      </c>
      <c r="J28" s="11">
        <f t="shared" si="2"/>
        <v>81.443294577558802</v>
      </c>
    </row>
    <row r="29" spans="1:11" x14ac:dyDescent="0.2">
      <c r="A29" s="6" t="s">
        <v>45</v>
      </c>
      <c r="B29" s="7" t="s">
        <v>6</v>
      </c>
      <c r="C29" s="7" t="s">
        <v>7</v>
      </c>
      <c r="D29" s="7" t="s">
        <v>8</v>
      </c>
      <c r="E29" s="3">
        <v>5351.4549999999999</v>
      </c>
      <c r="F29" s="3">
        <f t="shared" ref="F29" si="3">E29/2</f>
        <v>2675.7275</v>
      </c>
      <c r="G29" s="3">
        <f t="shared" ref="G29" si="4">E29/2</f>
        <v>2675.7275</v>
      </c>
      <c r="H29" s="3">
        <f t="shared" si="1"/>
        <v>5351.4549999999999</v>
      </c>
      <c r="I29">
        <f t="shared" si="0"/>
        <v>0</v>
      </c>
      <c r="J29" s="11">
        <f t="shared" si="2"/>
        <v>100</v>
      </c>
    </row>
    <row r="30" spans="1:11" x14ac:dyDescent="0.2">
      <c r="A30" s="4" t="s">
        <v>33</v>
      </c>
      <c r="B30" s="5" t="s">
        <v>6</v>
      </c>
      <c r="C30" s="5" t="s">
        <v>7</v>
      </c>
      <c r="D30" s="5" t="s">
        <v>8</v>
      </c>
      <c r="E30" s="3">
        <v>1992.249</v>
      </c>
      <c r="F30" s="3">
        <v>410.91300000000001</v>
      </c>
      <c r="G30" s="3">
        <v>1194.6690000000001</v>
      </c>
      <c r="H30" s="3">
        <f t="shared" si="1"/>
        <v>1605.5820000000001</v>
      </c>
      <c r="I30">
        <f t="shared" si="0"/>
        <v>386.66699999999992</v>
      </c>
      <c r="J30" s="11">
        <f t="shared" si="2"/>
        <v>80.5914320950845</v>
      </c>
    </row>
    <row r="31" spans="1:11" x14ac:dyDescent="0.2">
      <c r="A31" s="4" t="s">
        <v>48</v>
      </c>
      <c r="B31" s="5" t="s">
        <v>6</v>
      </c>
      <c r="C31" s="5" t="s">
        <v>7</v>
      </c>
      <c r="D31" s="5" t="s">
        <v>8</v>
      </c>
      <c r="E31" s="3">
        <v>5039.6180000000004</v>
      </c>
      <c r="F31" s="3">
        <v>2051.8049999999998</v>
      </c>
      <c r="G31" s="3">
        <v>1630.857</v>
      </c>
      <c r="H31" s="3">
        <f t="shared" si="1"/>
        <v>3682.6619999999998</v>
      </c>
      <c r="I31">
        <f t="shared" si="0"/>
        <v>1356.9560000000006</v>
      </c>
      <c r="J31" s="11">
        <f t="shared" si="2"/>
        <v>73.074229038788246</v>
      </c>
    </row>
    <row r="32" spans="1:11" x14ac:dyDescent="0.2">
      <c r="A32" s="6" t="s">
        <v>35</v>
      </c>
      <c r="B32" s="7" t="s">
        <v>6</v>
      </c>
      <c r="C32" s="7" t="s">
        <v>7</v>
      </c>
      <c r="D32" s="7" t="s">
        <v>8</v>
      </c>
      <c r="H32" s="3">
        <f t="shared" si="1"/>
        <v>0</v>
      </c>
      <c r="I32">
        <f t="shared" si="0"/>
        <v>0</v>
      </c>
      <c r="J32" s="11" t="e">
        <f t="shared" si="2"/>
        <v>#DIV/0!</v>
      </c>
    </row>
    <row r="33" spans="1:11" x14ac:dyDescent="0.2">
      <c r="A33" s="6" t="s">
        <v>36</v>
      </c>
      <c r="B33" s="7" t="s">
        <v>6</v>
      </c>
      <c r="C33" s="7" t="s">
        <v>7</v>
      </c>
      <c r="D33" s="7" t="s">
        <v>8</v>
      </c>
      <c r="H33" s="3">
        <f t="shared" si="1"/>
        <v>0</v>
      </c>
      <c r="I33">
        <f t="shared" si="0"/>
        <v>0</v>
      </c>
      <c r="J33" s="11" t="e">
        <f t="shared" si="2"/>
        <v>#DIV/0!</v>
      </c>
    </row>
    <row r="34" spans="1:11" x14ac:dyDescent="0.2">
      <c r="A34" s="4" t="s">
        <v>37</v>
      </c>
      <c r="B34" s="5" t="s">
        <v>6</v>
      </c>
      <c r="C34" s="5" t="s">
        <v>7</v>
      </c>
      <c r="D34" s="5" t="s">
        <v>8</v>
      </c>
      <c r="H34" s="3">
        <f>F34+G34</f>
        <v>0</v>
      </c>
      <c r="I34">
        <f t="shared" si="0"/>
        <v>0</v>
      </c>
      <c r="J34" s="11" t="e">
        <f t="shared" si="2"/>
        <v>#DIV/0!</v>
      </c>
    </row>
    <row r="35" spans="1:11" x14ac:dyDescent="0.2">
      <c r="A35" s="4" t="s">
        <v>38</v>
      </c>
      <c r="B35" s="5" t="s">
        <v>6</v>
      </c>
      <c r="C35" s="5" t="s">
        <v>7</v>
      </c>
      <c r="D35" s="5" t="s">
        <v>8</v>
      </c>
      <c r="H35" s="3">
        <f t="shared" si="1"/>
        <v>0</v>
      </c>
      <c r="I35">
        <f t="shared" si="0"/>
        <v>0</v>
      </c>
      <c r="J35" s="11" t="e">
        <f t="shared" si="2"/>
        <v>#DIV/0!</v>
      </c>
    </row>
    <row r="36" spans="1:11" x14ac:dyDescent="0.2">
      <c r="A36" s="6" t="s">
        <v>39</v>
      </c>
      <c r="B36" s="7" t="s">
        <v>6</v>
      </c>
      <c r="C36" s="7" t="s">
        <v>7</v>
      </c>
      <c r="D36" s="7" t="s">
        <v>8</v>
      </c>
      <c r="H36" s="3">
        <f t="shared" si="1"/>
        <v>0</v>
      </c>
      <c r="I36">
        <f t="shared" si="0"/>
        <v>0</v>
      </c>
      <c r="J36" s="11" t="e">
        <f t="shared" si="2"/>
        <v>#DIV/0!</v>
      </c>
    </row>
    <row r="37" spans="1:11" ht="17" thickBot="1" x14ac:dyDescent="0.25">
      <c r="A37" s="8" t="s">
        <v>40</v>
      </c>
      <c r="B37" s="9" t="s">
        <v>6</v>
      </c>
      <c r="C37" s="9" t="s">
        <v>7</v>
      </c>
      <c r="D37" s="9" t="s">
        <v>8</v>
      </c>
      <c r="E37" s="9"/>
      <c r="F37" s="9"/>
      <c r="G37" s="9"/>
      <c r="H37" s="9">
        <f t="shared" si="1"/>
        <v>0</v>
      </c>
      <c r="I37" s="8">
        <f t="shared" si="0"/>
        <v>0</v>
      </c>
      <c r="J37" s="12" t="e">
        <f t="shared" si="2"/>
        <v>#DIV/0!</v>
      </c>
      <c r="K37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0"/>
  <sheetViews>
    <sheetView topLeftCell="A46" workbookViewId="0">
      <selection activeCell="E2" sqref="E2:E73"/>
    </sheetView>
  </sheetViews>
  <sheetFormatPr baseColWidth="10" defaultRowHeight="16" x14ac:dyDescent="0.2"/>
  <cols>
    <col min="1" max="1" width="9" customWidth="1"/>
    <col min="2" max="2" width="8.5" customWidth="1"/>
    <col min="3" max="3" width="10" customWidth="1"/>
    <col min="4" max="4" width="8.1640625" customWidth="1"/>
    <col min="5" max="5" width="15.83203125" bestFit="1" customWidth="1"/>
    <col min="8" max="8" width="17.1640625" bestFit="1" customWidth="1"/>
  </cols>
  <sheetData>
    <row r="1" spans="1:14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41</v>
      </c>
      <c r="F1" s="2" t="s">
        <v>232</v>
      </c>
      <c r="G1" s="2" t="s">
        <v>233</v>
      </c>
      <c r="H1" s="2" t="s">
        <v>234</v>
      </c>
      <c r="I1" s="2" t="s">
        <v>51</v>
      </c>
      <c r="J1" s="2" t="s">
        <v>49</v>
      </c>
      <c r="K1" s="2" t="s">
        <v>50</v>
      </c>
      <c r="L1" s="2" t="s">
        <v>59</v>
      </c>
      <c r="M1" s="2" t="s">
        <v>60</v>
      </c>
      <c r="N1" s="2" t="s">
        <v>61</v>
      </c>
    </row>
    <row r="2" spans="1:14" x14ac:dyDescent="0.2">
      <c r="A2" s="4" t="s">
        <v>4</v>
      </c>
      <c r="B2" s="5" t="s">
        <v>6</v>
      </c>
      <c r="C2" s="5" t="s">
        <v>52</v>
      </c>
      <c r="D2" s="5" t="s">
        <v>8</v>
      </c>
      <c r="E2" s="3">
        <v>5987.1360000000004</v>
      </c>
      <c r="F2" s="3">
        <v>491.45100000000002</v>
      </c>
      <c r="G2" s="3">
        <v>482.79300000000001</v>
      </c>
      <c r="H2" s="3">
        <f>(F2+G2)/1000</f>
        <v>0.974244</v>
      </c>
      <c r="I2" s="3">
        <f t="shared" ref="I2:I33" si="0">F2+G2</f>
        <v>974.24400000000003</v>
      </c>
      <c r="J2">
        <f t="shared" ref="J2:J33" si="1">E2-(G2+F2)</f>
        <v>5012.8920000000007</v>
      </c>
      <c r="K2" s="11">
        <f t="shared" ref="K2:K33" si="2">(100*I2)/E2</f>
        <v>16.272287785011063</v>
      </c>
      <c r="L2" s="10">
        <f>AVERAGE((K2:K7))</f>
        <v>14.876985891682638</v>
      </c>
      <c r="M2" s="10">
        <f>AVERAGE(K2,K4,K6)</f>
        <v>13.957194713775829</v>
      </c>
      <c r="N2" s="10">
        <f>AVERAGE(K3,K5,K7)</f>
        <v>15.796777069589448</v>
      </c>
    </row>
    <row r="3" spans="1:14" x14ac:dyDescent="0.2">
      <c r="A3" s="4" t="s">
        <v>54</v>
      </c>
      <c r="B3" s="5" t="s">
        <v>6</v>
      </c>
      <c r="C3" s="5" t="s">
        <v>52</v>
      </c>
      <c r="D3" s="5" t="s">
        <v>8</v>
      </c>
      <c r="E3" s="3">
        <v>8922.4580000000005</v>
      </c>
      <c r="F3" s="3">
        <v>874.65700000000004</v>
      </c>
      <c r="G3" s="3">
        <v>791.45100000000002</v>
      </c>
      <c r="H3" s="3">
        <f t="shared" ref="H3:H48" si="3">(F3+G3)/1000</f>
        <v>1.6661080000000001</v>
      </c>
      <c r="I3" s="3">
        <f t="shared" si="0"/>
        <v>1666.1080000000002</v>
      </c>
      <c r="J3">
        <f t="shared" si="1"/>
        <v>7256.35</v>
      </c>
      <c r="K3" s="11">
        <f t="shared" si="2"/>
        <v>18.673195211454065</v>
      </c>
      <c r="M3" s="10"/>
      <c r="N3" s="10"/>
    </row>
    <row r="4" spans="1:14" x14ac:dyDescent="0.2">
      <c r="A4" s="6" t="s">
        <v>9</v>
      </c>
      <c r="B4" s="7" t="s">
        <v>6</v>
      </c>
      <c r="C4" s="16" t="s">
        <v>52</v>
      </c>
      <c r="D4" s="7" t="s">
        <v>8</v>
      </c>
      <c r="E4" s="3">
        <v>4405.25</v>
      </c>
      <c r="F4" s="3">
        <v>219.19</v>
      </c>
      <c r="G4" s="3">
        <v>160.715</v>
      </c>
      <c r="H4" s="3">
        <f t="shared" si="3"/>
        <v>0.37990499999999999</v>
      </c>
      <c r="I4" s="3">
        <f t="shared" si="0"/>
        <v>379.90499999999997</v>
      </c>
      <c r="J4">
        <f t="shared" si="1"/>
        <v>4025.3450000000003</v>
      </c>
      <c r="K4" s="11">
        <f t="shared" si="2"/>
        <v>8.623914647295841</v>
      </c>
      <c r="M4" s="10"/>
      <c r="N4" s="10"/>
    </row>
    <row r="5" spans="1:14" x14ac:dyDescent="0.2">
      <c r="A5" s="6" t="s">
        <v>55</v>
      </c>
      <c r="B5" s="7" t="s">
        <v>6</v>
      </c>
      <c r="C5" s="16" t="s">
        <v>52</v>
      </c>
      <c r="D5" s="7" t="s">
        <v>8</v>
      </c>
      <c r="E5" s="3">
        <v>7605.4440000000004</v>
      </c>
      <c r="F5" s="3">
        <v>429.11099999999999</v>
      </c>
      <c r="G5" s="3">
        <v>384.54599999999999</v>
      </c>
      <c r="H5" s="3">
        <f t="shared" si="3"/>
        <v>0.81365699999999996</v>
      </c>
      <c r="I5" s="3">
        <f t="shared" si="0"/>
        <v>813.65699999999993</v>
      </c>
      <c r="J5">
        <f t="shared" si="1"/>
        <v>6791.7870000000003</v>
      </c>
      <c r="K5" s="11">
        <f t="shared" si="2"/>
        <v>10.698349761039591</v>
      </c>
      <c r="M5" s="10"/>
      <c r="N5" s="10"/>
    </row>
    <row r="6" spans="1:14" x14ac:dyDescent="0.2">
      <c r="A6" s="4" t="s">
        <v>11</v>
      </c>
      <c r="B6" s="5" t="s">
        <v>6</v>
      </c>
      <c r="C6" s="5" t="s">
        <v>52</v>
      </c>
      <c r="D6" s="5" t="s">
        <v>8</v>
      </c>
      <c r="E6" s="3">
        <v>7561.1260000000002</v>
      </c>
      <c r="F6" s="3">
        <v>635.97</v>
      </c>
      <c r="G6" s="3">
        <v>647.55999999999995</v>
      </c>
      <c r="H6" s="3">
        <f t="shared" si="3"/>
        <v>1.2835300000000001</v>
      </c>
      <c r="I6" s="3">
        <f t="shared" si="0"/>
        <v>1283.53</v>
      </c>
      <c r="J6">
        <f t="shared" si="1"/>
        <v>6277.5960000000005</v>
      </c>
      <c r="K6" s="11">
        <f t="shared" si="2"/>
        <v>16.975381709020589</v>
      </c>
      <c r="M6" s="10"/>
      <c r="N6" s="10"/>
    </row>
    <row r="7" spans="1:14" x14ac:dyDescent="0.2">
      <c r="A7" s="4" t="s">
        <v>12</v>
      </c>
      <c r="B7" s="5" t="s">
        <v>6</v>
      </c>
      <c r="C7" s="5" t="s">
        <v>52</v>
      </c>
      <c r="D7" s="5" t="s">
        <v>8</v>
      </c>
      <c r="E7" s="3">
        <v>8198.4490000000005</v>
      </c>
      <c r="F7" s="3">
        <v>617.971</v>
      </c>
      <c r="G7" s="3">
        <v>859.29</v>
      </c>
      <c r="H7" s="3">
        <f t="shared" si="3"/>
        <v>1.4772609999999999</v>
      </c>
      <c r="I7" s="3">
        <f t="shared" si="0"/>
        <v>1477.261</v>
      </c>
      <c r="J7">
        <f t="shared" si="1"/>
        <v>6721.1880000000001</v>
      </c>
      <c r="K7" s="11">
        <f t="shared" si="2"/>
        <v>18.018786236274689</v>
      </c>
      <c r="M7" s="10"/>
      <c r="N7" s="10"/>
    </row>
    <row r="8" spans="1:14" x14ac:dyDescent="0.2">
      <c r="A8" s="6" t="s">
        <v>13</v>
      </c>
      <c r="B8" s="7" t="s">
        <v>6</v>
      </c>
      <c r="C8" s="16" t="s">
        <v>52</v>
      </c>
      <c r="D8" s="7" t="s">
        <v>8</v>
      </c>
      <c r="E8" s="3">
        <v>7394.9160000000002</v>
      </c>
      <c r="F8" s="3">
        <v>588.48</v>
      </c>
      <c r="G8" s="3">
        <v>797.68</v>
      </c>
      <c r="H8" s="3">
        <f t="shared" si="3"/>
        <v>1.3861599999999998</v>
      </c>
      <c r="I8" s="3">
        <f t="shared" si="0"/>
        <v>1386.1599999999999</v>
      </c>
      <c r="J8">
        <f t="shared" si="1"/>
        <v>6008.7560000000003</v>
      </c>
      <c r="K8" s="11">
        <f t="shared" si="2"/>
        <v>18.744770055535451</v>
      </c>
      <c r="M8" s="10"/>
      <c r="N8" s="10"/>
    </row>
    <row r="9" spans="1:14" x14ac:dyDescent="0.2">
      <c r="A9" s="6" t="s">
        <v>16</v>
      </c>
      <c r="B9" s="7" t="s">
        <v>6</v>
      </c>
      <c r="C9" s="16" t="s">
        <v>52</v>
      </c>
      <c r="D9" s="7" t="s">
        <v>8</v>
      </c>
      <c r="E9" s="3">
        <v>5562.4380000000001</v>
      </c>
      <c r="F9" s="3">
        <v>684.24</v>
      </c>
      <c r="G9" s="3">
        <v>854.55</v>
      </c>
      <c r="H9" s="3">
        <f t="shared" si="3"/>
        <v>1.5387899999999999</v>
      </c>
      <c r="I9" s="3">
        <f t="shared" si="0"/>
        <v>1538.79</v>
      </c>
      <c r="J9">
        <f t="shared" si="1"/>
        <v>4023.6480000000001</v>
      </c>
      <c r="K9" s="11">
        <f t="shared" si="2"/>
        <v>27.66394879367644</v>
      </c>
      <c r="M9" s="10"/>
      <c r="N9" s="10"/>
    </row>
    <row r="10" spans="1:14" x14ac:dyDescent="0.2">
      <c r="A10" s="4" t="s">
        <v>17</v>
      </c>
      <c r="B10" s="5" t="s">
        <v>6</v>
      </c>
      <c r="C10" s="5" t="s">
        <v>52</v>
      </c>
      <c r="D10" s="5" t="s">
        <v>8</v>
      </c>
      <c r="E10" s="3">
        <v>5201.8230000000003</v>
      </c>
      <c r="F10" s="3">
        <v>851.14</v>
      </c>
      <c r="G10" s="3">
        <v>980</v>
      </c>
      <c r="H10" s="3">
        <f t="shared" si="3"/>
        <v>1.8311399999999998</v>
      </c>
      <c r="I10" s="3">
        <f t="shared" si="0"/>
        <v>1831.1399999999999</v>
      </c>
      <c r="J10">
        <f t="shared" si="1"/>
        <v>3370.6830000000004</v>
      </c>
      <c r="K10" s="11">
        <f t="shared" si="2"/>
        <v>35.201889799018531</v>
      </c>
      <c r="M10" s="10"/>
      <c r="N10" s="10"/>
    </row>
    <row r="11" spans="1:14" x14ac:dyDescent="0.2">
      <c r="A11" s="4" t="s">
        <v>14</v>
      </c>
      <c r="B11" s="5" t="s">
        <v>6</v>
      </c>
      <c r="C11" s="5" t="s">
        <v>52</v>
      </c>
      <c r="D11" s="5" t="s">
        <v>8</v>
      </c>
      <c r="E11" s="3">
        <v>9581.8880000000008</v>
      </c>
      <c r="F11" s="3">
        <v>931.26</v>
      </c>
      <c r="G11" s="3">
        <v>991.67</v>
      </c>
      <c r="H11" s="3">
        <f t="shared" si="3"/>
        <v>1.9229299999999998</v>
      </c>
      <c r="I11" s="3">
        <f t="shared" si="0"/>
        <v>1922.9299999999998</v>
      </c>
      <c r="J11">
        <f t="shared" si="1"/>
        <v>7658.9580000000005</v>
      </c>
      <c r="K11" s="11">
        <f t="shared" si="2"/>
        <v>20.068383182938472</v>
      </c>
      <c r="M11" s="10"/>
      <c r="N11" s="10"/>
    </row>
    <row r="12" spans="1:14" x14ac:dyDescent="0.2">
      <c r="A12" s="6" t="s">
        <v>15</v>
      </c>
      <c r="B12" s="7" t="s">
        <v>6</v>
      </c>
      <c r="C12" s="16" t="s">
        <v>52</v>
      </c>
      <c r="D12" s="7" t="s">
        <v>8</v>
      </c>
      <c r="E12" s="3">
        <v>6031.317</v>
      </c>
      <c r="F12" s="3">
        <v>949.73</v>
      </c>
      <c r="G12" s="3">
        <v>656.38</v>
      </c>
      <c r="H12" s="3">
        <f t="shared" si="3"/>
        <v>1.6061100000000001</v>
      </c>
      <c r="I12" s="3">
        <f t="shared" si="0"/>
        <v>1606.1100000000001</v>
      </c>
      <c r="J12">
        <f t="shared" si="1"/>
        <v>4425.2070000000003</v>
      </c>
      <c r="K12" s="11">
        <f t="shared" si="2"/>
        <v>26.629507286716979</v>
      </c>
      <c r="M12" s="10"/>
      <c r="N12" s="10"/>
    </row>
    <row r="13" spans="1:14" ht="17" thickBot="1" x14ac:dyDescent="0.25">
      <c r="A13" s="8" t="s">
        <v>18</v>
      </c>
      <c r="B13" s="9" t="s">
        <v>6</v>
      </c>
      <c r="C13" s="17" t="s">
        <v>52</v>
      </c>
      <c r="D13" s="9" t="s">
        <v>8</v>
      </c>
      <c r="E13" s="9">
        <v>6753.0950000000003</v>
      </c>
      <c r="F13" s="9">
        <v>414.27</v>
      </c>
      <c r="G13" s="9">
        <v>497.61</v>
      </c>
      <c r="H13" s="9">
        <f t="shared" si="3"/>
        <v>0.91188000000000002</v>
      </c>
      <c r="I13" s="9">
        <f t="shared" si="0"/>
        <v>911.88</v>
      </c>
      <c r="J13" s="8">
        <f t="shared" si="1"/>
        <v>5841.2150000000001</v>
      </c>
      <c r="K13" s="12">
        <f t="shared" si="2"/>
        <v>13.503141892717339</v>
      </c>
      <c r="L13" s="8"/>
      <c r="M13" s="18"/>
      <c r="N13" s="18"/>
    </row>
    <row r="14" spans="1:14" x14ac:dyDescent="0.2">
      <c r="A14" s="14" t="s">
        <v>4</v>
      </c>
      <c r="B14" s="15" t="s">
        <v>6</v>
      </c>
      <c r="C14" s="15" t="s">
        <v>53</v>
      </c>
      <c r="D14" s="15" t="s">
        <v>8</v>
      </c>
      <c r="E14" s="3"/>
      <c r="F14" s="3"/>
      <c r="G14" s="3"/>
      <c r="H14" s="3">
        <f>(F14+G14)/1000</f>
        <v>0</v>
      </c>
      <c r="I14" s="3">
        <f t="shared" si="0"/>
        <v>0</v>
      </c>
      <c r="J14">
        <f t="shared" si="1"/>
        <v>0</v>
      </c>
      <c r="K14" s="11" t="e">
        <f t="shared" si="2"/>
        <v>#DIV/0!</v>
      </c>
      <c r="L14" s="10">
        <f>AVERAGE(K15:K19)</f>
        <v>21.881881385525748</v>
      </c>
      <c r="M14" s="10">
        <f>AVERAGE(K16,K18)</f>
        <v>19.758167705690941</v>
      </c>
      <c r="N14" s="10">
        <f t="shared" ref="N14" si="4">AVERAGE(K15,K17,K19)</f>
        <v>23.29769050541562</v>
      </c>
    </row>
    <row r="15" spans="1:14" x14ac:dyDescent="0.2">
      <c r="A15" s="14" t="s">
        <v>5</v>
      </c>
      <c r="B15" s="15" t="s">
        <v>6</v>
      </c>
      <c r="C15" s="15" t="s">
        <v>53</v>
      </c>
      <c r="D15" s="15" t="s">
        <v>8</v>
      </c>
      <c r="E15" s="3">
        <v>7517.7030000000004</v>
      </c>
      <c r="F15" s="3">
        <v>864.22400000000005</v>
      </c>
      <c r="G15" s="3">
        <v>569.52800000000002</v>
      </c>
      <c r="H15" s="3">
        <f t="shared" si="3"/>
        <v>1.4337519999999999</v>
      </c>
      <c r="I15" s="3">
        <f t="shared" si="0"/>
        <v>1433.752</v>
      </c>
      <c r="J15">
        <f t="shared" si="1"/>
        <v>6083.9510000000009</v>
      </c>
      <c r="K15" s="11">
        <f t="shared" si="2"/>
        <v>19.071676548009407</v>
      </c>
      <c r="M15" s="10"/>
      <c r="N15" s="10"/>
    </row>
    <row r="16" spans="1:14" x14ac:dyDescent="0.2">
      <c r="A16" s="6" t="s">
        <v>9</v>
      </c>
      <c r="B16" s="7" t="s">
        <v>6</v>
      </c>
      <c r="C16" s="16" t="s">
        <v>53</v>
      </c>
      <c r="D16" s="7" t="s">
        <v>8</v>
      </c>
      <c r="E16" s="3">
        <v>6004.5919999999996</v>
      </c>
      <c r="F16" s="3">
        <v>469.74799999999999</v>
      </c>
      <c r="G16" s="3">
        <v>479.89600000000002</v>
      </c>
      <c r="H16" s="3">
        <f t="shared" si="3"/>
        <v>0.94964400000000004</v>
      </c>
      <c r="I16" s="3">
        <f t="shared" si="0"/>
        <v>949.64400000000001</v>
      </c>
      <c r="J16">
        <f t="shared" si="1"/>
        <v>5054.9479999999994</v>
      </c>
      <c r="K16" s="11">
        <f t="shared" si="2"/>
        <v>15.815296026774176</v>
      </c>
      <c r="M16" s="10"/>
      <c r="N16" s="10"/>
    </row>
    <row r="17" spans="1:14" x14ac:dyDescent="0.2">
      <c r="A17" s="6" t="s">
        <v>10</v>
      </c>
      <c r="B17" s="7" t="s">
        <v>6</v>
      </c>
      <c r="C17" s="16" t="s">
        <v>53</v>
      </c>
      <c r="D17" s="7" t="s">
        <v>8</v>
      </c>
      <c r="E17" s="3">
        <v>5477.2039999999997</v>
      </c>
      <c r="F17" s="3">
        <v>867.05100000000004</v>
      </c>
      <c r="G17" s="3">
        <v>753.54100000000005</v>
      </c>
      <c r="H17" s="3">
        <f t="shared" si="3"/>
        <v>1.620592</v>
      </c>
      <c r="I17" s="3">
        <f t="shared" si="0"/>
        <v>1620.5920000000001</v>
      </c>
      <c r="J17">
        <f t="shared" si="1"/>
        <v>3856.6119999999996</v>
      </c>
      <c r="K17" s="11">
        <f t="shared" si="2"/>
        <v>29.587943045393239</v>
      </c>
      <c r="M17" s="10"/>
      <c r="N17" s="10"/>
    </row>
    <row r="18" spans="1:14" x14ac:dyDescent="0.2">
      <c r="A18" s="14" t="s">
        <v>11</v>
      </c>
      <c r="B18" s="15" t="s">
        <v>6</v>
      </c>
      <c r="C18" s="15" t="s">
        <v>53</v>
      </c>
      <c r="D18" s="15" t="s">
        <v>8</v>
      </c>
      <c r="E18" s="3">
        <v>5367.5029999999997</v>
      </c>
      <c r="F18" s="3">
        <v>750.37800000000004</v>
      </c>
      <c r="G18" s="3">
        <v>521.77599999999995</v>
      </c>
      <c r="H18" s="3">
        <f t="shared" si="3"/>
        <v>1.272154</v>
      </c>
      <c r="I18" s="3">
        <f t="shared" si="0"/>
        <v>1272.154</v>
      </c>
      <c r="J18">
        <f t="shared" si="1"/>
        <v>4095.3489999999997</v>
      </c>
      <c r="K18" s="11">
        <f t="shared" si="2"/>
        <v>23.701039384607704</v>
      </c>
      <c r="M18" s="10"/>
      <c r="N18" s="10"/>
    </row>
    <row r="19" spans="1:14" x14ac:dyDescent="0.2">
      <c r="A19" s="14" t="s">
        <v>12</v>
      </c>
      <c r="B19" s="15" t="s">
        <v>6</v>
      </c>
      <c r="C19" s="15" t="s">
        <v>53</v>
      </c>
      <c r="D19" s="15" t="s">
        <v>8</v>
      </c>
      <c r="E19" s="3">
        <v>5784.66</v>
      </c>
      <c r="F19" s="3">
        <v>685.14</v>
      </c>
      <c r="G19" s="3">
        <v>543.14300000000003</v>
      </c>
      <c r="H19" s="3">
        <f t="shared" si="3"/>
        <v>1.2282829999999998</v>
      </c>
      <c r="I19" s="3">
        <f t="shared" si="0"/>
        <v>1228.2829999999999</v>
      </c>
      <c r="J19">
        <f t="shared" si="1"/>
        <v>4556.3770000000004</v>
      </c>
      <c r="K19" s="11">
        <f t="shared" si="2"/>
        <v>21.23345192284421</v>
      </c>
      <c r="M19" s="10"/>
      <c r="N19" s="10"/>
    </row>
    <row r="20" spans="1:14" x14ac:dyDescent="0.2">
      <c r="A20" s="6" t="s">
        <v>13</v>
      </c>
      <c r="B20" s="7" t="s">
        <v>6</v>
      </c>
      <c r="C20" s="16" t="s">
        <v>53</v>
      </c>
      <c r="D20" s="7" t="s">
        <v>8</v>
      </c>
      <c r="E20" s="3">
        <v>4397.8389999999999</v>
      </c>
      <c r="F20" s="3">
        <v>737.16</v>
      </c>
      <c r="G20" s="3">
        <v>546.39</v>
      </c>
      <c r="H20" s="3">
        <f t="shared" si="3"/>
        <v>1.28355</v>
      </c>
      <c r="I20" s="3">
        <f t="shared" si="0"/>
        <v>1283.55</v>
      </c>
      <c r="J20">
        <f t="shared" si="1"/>
        <v>3114.2889999999998</v>
      </c>
      <c r="K20" s="11">
        <f t="shared" si="2"/>
        <v>29.185925178252319</v>
      </c>
      <c r="M20" s="10"/>
      <c r="N20" s="10"/>
    </row>
    <row r="21" spans="1:14" x14ac:dyDescent="0.2">
      <c r="A21" s="6" t="s">
        <v>16</v>
      </c>
      <c r="B21" s="7" t="s">
        <v>6</v>
      </c>
      <c r="C21" s="16" t="s">
        <v>53</v>
      </c>
      <c r="D21" s="7" t="s">
        <v>8</v>
      </c>
      <c r="E21" s="3">
        <v>8515.7790000000005</v>
      </c>
      <c r="F21" s="3">
        <v>1066.94</v>
      </c>
      <c r="G21" s="3">
        <v>945.41</v>
      </c>
      <c r="H21" s="3">
        <f t="shared" si="3"/>
        <v>2.0123500000000001</v>
      </c>
      <c r="I21" s="3">
        <f t="shared" si="0"/>
        <v>2012.35</v>
      </c>
      <c r="J21">
        <f t="shared" si="1"/>
        <v>6503.4290000000001</v>
      </c>
      <c r="K21" s="11">
        <f t="shared" si="2"/>
        <v>23.630838705419666</v>
      </c>
      <c r="M21" s="10"/>
      <c r="N21" s="10"/>
    </row>
    <row r="22" spans="1:14" x14ac:dyDescent="0.2">
      <c r="A22" s="14" t="s">
        <v>17</v>
      </c>
      <c r="B22" s="15" t="s">
        <v>6</v>
      </c>
      <c r="C22" s="15" t="s">
        <v>53</v>
      </c>
      <c r="D22" s="15" t="s">
        <v>8</v>
      </c>
      <c r="E22" s="3">
        <v>5850.78</v>
      </c>
      <c r="F22" s="3">
        <v>930.75</v>
      </c>
      <c r="G22" s="3">
        <v>791.07</v>
      </c>
      <c r="H22" s="3">
        <f t="shared" si="3"/>
        <v>1.7218200000000001</v>
      </c>
      <c r="I22" s="3">
        <f t="shared" si="0"/>
        <v>1721.8200000000002</v>
      </c>
      <c r="J22">
        <f t="shared" si="1"/>
        <v>4128.9599999999991</v>
      </c>
      <c r="K22" s="11">
        <f t="shared" si="2"/>
        <v>29.428896659932526</v>
      </c>
      <c r="M22" s="10"/>
      <c r="N22" s="10"/>
    </row>
    <row r="23" spans="1:14" x14ac:dyDescent="0.2">
      <c r="A23" s="14" t="s">
        <v>14</v>
      </c>
      <c r="B23" s="15" t="s">
        <v>6</v>
      </c>
      <c r="C23" s="15" t="s">
        <v>53</v>
      </c>
      <c r="D23" s="15" t="s">
        <v>8</v>
      </c>
      <c r="E23" s="3">
        <v>8353.7440000000006</v>
      </c>
      <c r="F23" s="3">
        <v>1074.29</v>
      </c>
      <c r="G23" s="3">
        <v>840.01700000000005</v>
      </c>
      <c r="H23" s="3">
        <f t="shared" si="3"/>
        <v>1.914307</v>
      </c>
      <c r="I23" s="3">
        <f t="shared" si="0"/>
        <v>1914.307</v>
      </c>
      <c r="J23">
        <f t="shared" si="1"/>
        <v>6439.4370000000008</v>
      </c>
      <c r="K23" s="11">
        <f t="shared" si="2"/>
        <v>22.915557383611468</v>
      </c>
      <c r="M23" s="10"/>
      <c r="N23" s="10"/>
    </row>
    <row r="24" spans="1:14" x14ac:dyDescent="0.2">
      <c r="A24" s="6" t="s">
        <v>15</v>
      </c>
      <c r="B24" s="7" t="s">
        <v>6</v>
      </c>
      <c r="C24" s="16" t="s">
        <v>53</v>
      </c>
      <c r="D24" s="7" t="s">
        <v>8</v>
      </c>
      <c r="E24" s="7">
        <v>5243.5</v>
      </c>
      <c r="F24" s="3">
        <v>721.16</v>
      </c>
      <c r="G24" s="3">
        <v>830.7</v>
      </c>
      <c r="H24" s="3">
        <f t="shared" si="3"/>
        <v>1.55186</v>
      </c>
      <c r="I24" s="3">
        <f t="shared" si="0"/>
        <v>1551.8600000000001</v>
      </c>
      <c r="J24">
        <f t="shared" si="1"/>
        <v>3691.64</v>
      </c>
      <c r="K24" s="11">
        <f t="shared" si="2"/>
        <v>29.595880614093641</v>
      </c>
      <c r="M24" s="10"/>
      <c r="N24" s="10"/>
    </row>
    <row r="25" spans="1:14" ht="17" thickBot="1" x14ac:dyDescent="0.25">
      <c r="A25" s="8" t="s">
        <v>18</v>
      </c>
      <c r="B25" s="9" t="s">
        <v>6</v>
      </c>
      <c r="C25" s="17" t="s">
        <v>53</v>
      </c>
      <c r="D25" s="9" t="s">
        <v>8</v>
      </c>
      <c r="E25" s="9">
        <v>5962.61</v>
      </c>
      <c r="F25" s="9">
        <v>502.22</v>
      </c>
      <c r="G25" s="9">
        <v>579.36</v>
      </c>
      <c r="H25" s="9">
        <f t="shared" si="3"/>
        <v>1.08158</v>
      </c>
      <c r="I25" s="9">
        <f t="shared" si="0"/>
        <v>1081.58</v>
      </c>
      <c r="J25" s="8">
        <f t="shared" si="1"/>
        <v>4881.03</v>
      </c>
      <c r="K25" s="12">
        <f t="shared" si="2"/>
        <v>18.13937185225933</v>
      </c>
      <c r="L25" s="8"/>
      <c r="M25" s="18"/>
      <c r="N25" s="18"/>
    </row>
    <row r="26" spans="1:14" x14ac:dyDescent="0.2">
      <c r="A26" s="4" t="s">
        <v>19</v>
      </c>
      <c r="B26" s="5" t="s">
        <v>6</v>
      </c>
      <c r="C26" s="5" t="s">
        <v>7</v>
      </c>
      <c r="D26" s="5" t="s">
        <v>8</v>
      </c>
      <c r="E26" s="3">
        <v>4202.826</v>
      </c>
      <c r="F26" s="3">
        <v>1050.606</v>
      </c>
      <c r="G26" s="3">
        <v>678.15499999999997</v>
      </c>
      <c r="H26" s="3">
        <f>(F26+G26)/1000</f>
        <v>1.728761</v>
      </c>
      <c r="I26" s="3">
        <f t="shared" si="0"/>
        <v>1728.761</v>
      </c>
      <c r="J26">
        <f t="shared" si="1"/>
        <v>2474.0650000000001</v>
      </c>
      <c r="K26" s="11">
        <f t="shared" si="2"/>
        <v>41.133299356195096</v>
      </c>
      <c r="L26" s="10">
        <f>AVERAGE(K26:K31)</f>
        <v>37.938652293958278</v>
      </c>
      <c r="M26" s="10">
        <f>AVERAGE(K26,K28,K30)</f>
        <v>41.144425625153197</v>
      </c>
      <c r="N26" s="10">
        <f>AVERAGE(K27,K29,K31)</f>
        <v>34.732878962763351</v>
      </c>
    </row>
    <row r="27" spans="1:14" x14ac:dyDescent="0.2">
      <c r="A27" s="4" t="s">
        <v>56</v>
      </c>
      <c r="B27" s="5" t="s">
        <v>6</v>
      </c>
      <c r="C27" s="5" t="s">
        <v>7</v>
      </c>
      <c r="D27" s="5" t="s">
        <v>8</v>
      </c>
      <c r="E27" s="3">
        <v>5406.482</v>
      </c>
      <c r="F27" s="3">
        <v>488.649</v>
      </c>
      <c r="G27" s="3">
        <v>745.66300000000001</v>
      </c>
      <c r="H27" s="3">
        <f t="shared" si="3"/>
        <v>1.2343119999999999</v>
      </c>
      <c r="I27" s="3">
        <f t="shared" si="0"/>
        <v>1234.3119999999999</v>
      </c>
      <c r="J27">
        <f t="shared" si="1"/>
        <v>4172.17</v>
      </c>
      <c r="K27" s="11">
        <f t="shared" si="2"/>
        <v>22.830224904105847</v>
      </c>
      <c r="M27" s="10"/>
      <c r="N27" s="10"/>
    </row>
    <row r="28" spans="1:14" x14ac:dyDescent="0.2">
      <c r="A28" s="6" t="s">
        <v>20</v>
      </c>
      <c r="B28" s="7" t="s">
        <v>6</v>
      </c>
      <c r="C28" s="7" t="s">
        <v>7</v>
      </c>
      <c r="D28" s="7" t="s">
        <v>8</v>
      </c>
      <c r="E28" s="3">
        <v>5406.6959999999999</v>
      </c>
      <c r="F28" s="3">
        <v>959.70100000000002</v>
      </c>
      <c r="G28" s="3">
        <v>1220.587</v>
      </c>
      <c r="H28" s="3">
        <f t="shared" si="3"/>
        <v>2.180288</v>
      </c>
      <c r="I28" s="3">
        <f t="shared" si="0"/>
        <v>2180.288</v>
      </c>
      <c r="J28">
        <f t="shared" si="1"/>
        <v>3226.4079999999999</v>
      </c>
      <c r="K28" s="11">
        <f t="shared" si="2"/>
        <v>40.32569983590718</v>
      </c>
      <c r="M28" s="10"/>
      <c r="N28" s="10"/>
    </row>
    <row r="29" spans="1:14" x14ac:dyDescent="0.2">
      <c r="A29" s="6" t="s">
        <v>21</v>
      </c>
      <c r="B29" s="7" t="s">
        <v>6</v>
      </c>
      <c r="C29" s="7" t="s">
        <v>7</v>
      </c>
      <c r="D29" s="7" t="s">
        <v>8</v>
      </c>
      <c r="E29" s="3">
        <v>5168.2719999999999</v>
      </c>
      <c r="F29" s="3">
        <v>1024.5350000000001</v>
      </c>
      <c r="G29" s="3">
        <v>1096.664</v>
      </c>
      <c r="H29" s="3">
        <f t="shared" si="3"/>
        <v>2.1211990000000003</v>
      </c>
      <c r="I29" s="3">
        <f t="shared" si="0"/>
        <v>2121.1990000000001</v>
      </c>
      <c r="J29">
        <f t="shared" si="1"/>
        <v>3047.0729999999999</v>
      </c>
      <c r="K29" s="11">
        <f t="shared" si="2"/>
        <v>41.042712148277026</v>
      </c>
      <c r="M29" s="10"/>
      <c r="N29" s="10"/>
    </row>
    <row r="30" spans="1:14" x14ac:dyDescent="0.2">
      <c r="A30" s="4" t="s">
        <v>22</v>
      </c>
      <c r="B30" s="5" t="s">
        <v>6</v>
      </c>
      <c r="C30" s="5" t="s">
        <v>7</v>
      </c>
      <c r="D30" s="5" t="s">
        <v>8</v>
      </c>
      <c r="E30" s="3">
        <v>4895.3599999999997</v>
      </c>
      <c r="F30" s="3">
        <v>1267.538</v>
      </c>
      <c r="G30" s="3">
        <v>787.25400000000002</v>
      </c>
      <c r="H30" s="3">
        <f t="shared" si="3"/>
        <v>2.054792</v>
      </c>
      <c r="I30" s="3">
        <f t="shared" si="0"/>
        <v>2054.7919999999999</v>
      </c>
      <c r="J30">
        <f t="shared" si="1"/>
        <v>2840.5679999999998</v>
      </c>
      <c r="K30" s="11">
        <f t="shared" si="2"/>
        <v>41.9742776833573</v>
      </c>
      <c r="M30" s="10"/>
      <c r="N30" s="10"/>
    </row>
    <row r="31" spans="1:14" x14ac:dyDescent="0.2">
      <c r="A31" s="4" t="s">
        <v>23</v>
      </c>
      <c r="B31" s="5" t="s">
        <v>6</v>
      </c>
      <c r="C31" s="5" t="s">
        <v>7</v>
      </c>
      <c r="D31" s="5" t="s">
        <v>8</v>
      </c>
      <c r="E31" s="3">
        <v>5406.6959999999999</v>
      </c>
      <c r="F31" s="3">
        <v>959.70100000000002</v>
      </c>
      <c r="G31" s="3">
        <v>1220.587</v>
      </c>
      <c r="H31" s="3">
        <f t="shared" si="3"/>
        <v>2.180288</v>
      </c>
      <c r="I31" s="3">
        <f t="shared" si="0"/>
        <v>2180.288</v>
      </c>
      <c r="J31">
        <f t="shared" si="1"/>
        <v>3226.4079999999999</v>
      </c>
      <c r="K31" s="11">
        <f t="shared" si="2"/>
        <v>40.32569983590718</v>
      </c>
      <c r="M31" s="10"/>
      <c r="N31" s="10"/>
    </row>
    <row r="32" spans="1:14" x14ac:dyDescent="0.2">
      <c r="A32" s="6" t="s">
        <v>24</v>
      </c>
      <c r="B32" s="7" t="s">
        <v>6</v>
      </c>
      <c r="C32" s="7" t="s">
        <v>7</v>
      </c>
      <c r="D32" s="7" t="s">
        <v>8</v>
      </c>
      <c r="E32" s="3">
        <v>4508.9920000000002</v>
      </c>
      <c r="F32" s="3">
        <v>796.74</v>
      </c>
      <c r="G32" s="3">
        <v>898.55</v>
      </c>
      <c r="H32" s="3">
        <f t="shared" si="3"/>
        <v>1.69529</v>
      </c>
      <c r="I32" s="3">
        <f t="shared" si="0"/>
        <v>1695.29</v>
      </c>
      <c r="J32">
        <f t="shared" si="1"/>
        <v>2813.7020000000002</v>
      </c>
      <c r="K32" s="11">
        <f t="shared" si="2"/>
        <v>37.597981987991993</v>
      </c>
      <c r="M32" s="10"/>
      <c r="N32" s="10"/>
    </row>
    <row r="33" spans="1:14" x14ac:dyDescent="0.2">
      <c r="A33" s="6" t="s">
        <v>25</v>
      </c>
      <c r="B33" s="7" t="s">
        <v>6</v>
      </c>
      <c r="C33" s="7" t="s">
        <v>7</v>
      </c>
      <c r="D33" s="7" t="s">
        <v>8</v>
      </c>
      <c r="E33" s="3">
        <v>7362.2929999999997</v>
      </c>
      <c r="F33" s="3">
        <v>1149.45</v>
      </c>
      <c r="G33" s="3">
        <v>704.95</v>
      </c>
      <c r="H33" s="3">
        <f t="shared" si="3"/>
        <v>1.8544</v>
      </c>
      <c r="I33" s="3">
        <f t="shared" si="0"/>
        <v>1854.4</v>
      </c>
      <c r="J33">
        <f t="shared" si="1"/>
        <v>5507.893</v>
      </c>
      <c r="K33" s="11">
        <f t="shared" si="2"/>
        <v>25.187804940661831</v>
      </c>
      <c r="M33" s="10"/>
      <c r="N33" s="10"/>
    </row>
    <row r="34" spans="1:14" x14ac:dyDescent="0.2">
      <c r="A34" s="4" t="s">
        <v>26</v>
      </c>
      <c r="B34" s="5" t="s">
        <v>6</v>
      </c>
      <c r="C34" s="5" t="s">
        <v>7</v>
      </c>
      <c r="D34" s="5" t="s">
        <v>8</v>
      </c>
      <c r="E34" s="3">
        <v>6662.33</v>
      </c>
      <c r="F34" s="3">
        <v>838.98</v>
      </c>
      <c r="G34" s="3">
        <v>938.07</v>
      </c>
      <c r="H34" s="3">
        <f t="shared" si="3"/>
        <v>1.7770500000000002</v>
      </c>
      <c r="I34" s="3">
        <f t="shared" ref="I34:I65" si="5">F34+G34</f>
        <v>1777.0500000000002</v>
      </c>
      <c r="J34">
        <f t="shared" ref="J34:J65" si="6">E34-(G34+F34)</f>
        <v>4885.28</v>
      </c>
      <c r="K34" s="11">
        <f t="shared" ref="K34:K65" si="7">(100*I34)/E34</f>
        <v>26.673100852104298</v>
      </c>
      <c r="M34" s="10"/>
      <c r="N34" s="10"/>
    </row>
    <row r="35" spans="1:14" x14ac:dyDescent="0.2">
      <c r="A35" s="4" t="s">
        <v>27</v>
      </c>
      <c r="B35" s="5" t="s">
        <v>6</v>
      </c>
      <c r="C35" s="5" t="s">
        <v>7</v>
      </c>
      <c r="D35" s="5" t="s">
        <v>8</v>
      </c>
      <c r="E35" s="3">
        <v>7473.2830000000004</v>
      </c>
      <c r="F35" s="3">
        <v>774.46</v>
      </c>
      <c r="G35" s="3">
        <v>623.02</v>
      </c>
      <c r="H35" s="3">
        <f t="shared" si="3"/>
        <v>1.3974800000000001</v>
      </c>
      <c r="I35" s="3">
        <f t="shared" si="5"/>
        <v>1397.48</v>
      </c>
      <c r="J35">
        <f t="shared" si="6"/>
        <v>6075.8029999999999</v>
      </c>
      <c r="K35" s="11">
        <f t="shared" si="7"/>
        <v>18.699679913098432</v>
      </c>
      <c r="M35" s="10"/>
      <c r="N35" s="10"/>
    </row>
    <row r="36" spans="1:14" x14ac:dyDescent="0.2">
      <c r="A36" s="6" t="s">
        <v>28</v>
      </c>
      <c r="B36" s="7" t="s">
        <v>6</v>
      </c>
      <c r="C36" s="7" t="s">
        <v>7</v>
      </c>
      <c r="D36" s="7" t="s">
        <v>8</v>
      </c>
      <c r="E36" s="3">
        <v>6933.4880000000003</v>
      </c>
      <c r="F36" s="7">
        <v>799.4</v>
      </c>
      <c r="G36" s="7">
        <v>981.68</v>
      </c>
      <c r="H36" s="3">
        <f t="shared" si="3"/>
        <v>1.78108</v>
      </c>
      <c r="I36" s="7">
        <f t="shared" si="5"/>
        <v>1781.08</v>
      </c>
      <c r="J36" s="6">
        <f t="shared" si="6"/>
        <v>5152.4080000000004</v>
      </c>
      <c r="K36" s="13">
        <f t="shared" si="7"/>
        <v>25.688080804351287</v>
      </c>
      <c r="M36" s="10"/>
      <c r="N36" s="10"/>
    </row>
    <row r="37" spans="1:14" ht="17" thickBot="1" x14ac:dyDescent="0.25">
      <c r="A37" s="8" t="s">
        <v>29</v>
      </c>
      <c r="B37" s="9" t="s">
        <v>6</v>
      </c>
      <c r="C37" s="9" t="s">
        <v>7</v>
      </c>
      <c r="D37" s="9" t="s">
        <v>8</v>
      </c>
      <c r="E37" s="9">
        <v>7665.73</v>
      </c>
      <c r="F37" s="9">
        <v>896.32</v>
      </c>
      <c r="G37" s="9">
        <v>916.5</v>
      </c>
      <c r="H37" s="9">
        <f t="shared" si="3"/>
        <v>1.8128200000000001</v>
      </c>
      <c r="I37" s="9">
        <f t="shared" si="5"/>
        <v>1812.8200000000002</v>
      </c>
      <c r="J37" s="8">
        <f t="shared" si="6"/>
        <v>5852.91</v>
      </c>
      <c r="K37" s="12">
        <f t="shared" si="7"/>
        <v>23.648367474461015</v>
      </c>
      <c r="L37" s="8"/>
      <c r="M37" s="18"/>
      <c r="N37" s="18"/>
    </row>
    <row r="38" spans="1:14" x14ac:dyDescent="0.2">
      <c r="A38" s="14" t="s">
        <v>19</v>
      </c>
      <c r="B38" s="15" t="s">
        <v>6</v>
      </c>
      <c r="C38" s="15" t="s">
        <v>53</v>
      </c>
      <c r="D38" s="15" t="s">
        <v>8</v>
      </c>
      <c r="E38" s="3">
        <v>5576.4219999999996</v>
      </c>
      <c r="F38" s="3">
        <v>620.375</v>
      </c>
      <c r="G38" s="3">
        <v>1056.383</v>
      </c>
      <c r="H38" s="3">
        <f>(F38+G38)/1000</f>
        <v>1.676758</v>
      </c>
      <c r="I38" s="3">
        <f t="shared" si="5"/>
        <v>1676.758</v>
      </c>
      <c r="J38">
        <f t="shared" si="6"/>
        <v>3899.6639999999998</v>
      </c>
      <c r="K38" s="11">
        <f t="shared" si="7"/>
        <v>30.068707138735203</v>
      </c>
      <c r="L38" s="10">
        <f>AVERAGE(K38:K42)</f>
        <v>61.765176172081716</v>
      </c>
      <c r="M38" s="10">
        <f>AVERAGE(K38,K40,K42)</f>
        <v>67.305935267058985</v>
      </c>
      <c r="N38" s="10">
        <f>AVERAGE(K39,K41)</f>
        <v>53.454037529615839</v>
      </c>
    </row>
    <row r="39" spans="1:14" x14ac:dyDescent="0.2">
      <c r="A39" s="14" t="s">
        <v>56</v>
      </c>
      <c r="B39" s="15" t="s">
        <v>6</v>
      </c>
      <c r="C39" s="15" t="s">
        <v>53</v>
      </c>
      <c r="D39" s="15" t="s">
        <v>8</v>
      </c>
      <c r="E39" s="3">
        <v>7574.8059999999996</v>
      </c>
      <c r="F39" s="3">
        <v>1278.03</v>
      </c>
      <c r="G39" s="3">
        <v>2010.249</v>
      </c>
      <c r="H39" s="3">
        <f t="shared" si="3"/>
        <v>3.2882790000000002</v>
      </c>
      <c r="I39" s="3">
        <f t="shared" si="5"/>
        <v>3288.279</v>
      </c>
      <c r="J39">
        <f t="shared" si="6"/>
        <v>4286.527</v>
      </c>
      <c r="K39" s="11">
        <f t="shared" si="7"/>
        <v>43.410735535669168</v>
      </c>
      <c r="M39" s="10"/>
      <c r="N39" s="10"/>
    </row>
    <row r="40" spans="1:14" x14ac:dyDescent="0.2">
      <c r="A40" s="6" t="s">
        <v>20</v>
      </c>
      <c r="B40" s="7" t="s">
        <v>6</v>
      </c>
      <c r="C40" s="16" t="s">
        <v>53</v>
      </c>
      <c r="D40" s="7" t="s">
        <v>8</v>
      </c>
      <c r="E40" s="3">
        <v>4144.3490000000002</v>
      </c>
      <c r="F40" s="3">
        <v>1428.508</v>
      </c>
      <c r="G40" s="3">
        <v>2252.1750000000002</v>
      </c>
      <c r="H40" s="3">
        <f t="shared" si="3"/>
        <v>3.6806830000000001</v>
      </c>
      <c r="I40" s="3">
        <f t="shared" si="5"/>
        <v>3680.683</v>
      </c>
      <c r="J40">
        <f t="shared" si="6"/>
        <v>463.66600000000017</v>
      </c>
      <c r="K40" s="11">
        <f t="shared" si="7"/>
        <v>88.812090873620917</v>
      </c>
      <c r="M40" s="10"/>
      <c r="N40" s="10"/>
    </row>
    <row r="41" spans="1:14" x14ac:dyDescent="0.2">
      <c r="A41" s="6" t="s">
        <v>21</v>
      </c>
      <c r="B41" s="7" t="s">
        <v>6</v>
      </c>
      <c r="C41" s="16" t="s">
        <v>53</v>
      </c>
      <c r="D41" s="7" t="s">
        <v>8</v>
      </c>
      <c r="E41" s="3">
        <v>6192.1239999999998</v>
      </c>
      <c r="F41" s="3">
        <v>2113.0529999999999</v>
      </c>
      <c r="G41" s="3">
        <v>1818.7809999999999</v>
      </c>
      <c r="H41" s="3">
        <f t="shared" si="3"/>
        <v>3.9318339999999998</v>
      </c>
      <c r="I41" s="3">
        <f t="shared" si="5"/>
        <v>3931.8339999999998</v>
      </c>
      <c r="J41">
        <f t="shared" si="6"/>
        <v>2260.29</v>
      </c>
      <c r="K41" s="11">
        <f t="shared" si="7"/>
        <v>63.497339523562509</v>
      </c>
      <c r="M41" s="10"/>
      <c r="N41" s="10"/>
    </row>
    <row r="42" spans="1:14" x14ac:dyDescent="0.2">
      <c r="A42" s="14" t="s">
        <v>22</v>
      </c>
      <c r="B42" s="15" t="s">
        <v>6</v>
      </c>
      <c r="C42" s="15" t="s">
        <v>53</v>
      </c>
      <c r="D42" s="15" t="s">
        <v>8</v>
      </c>
      <c r="E42" s="3">
        <v>4269.9660000000003</v>
      </c>
      <c r="F42" s="3">
        <v>1043.424</v>
      </c>
      <c r="G42" s="3">
        <v>2502.2280000000001</v>
      </c>
      <c r="H42" s="3">
        <f t="shared" si="3"/>
        <v>3.545652</v>
      </c>
      <c r="I42" s="3">
        <f t="shared" si="5"/>
        <v>3545.652</v>
      </c>
      <c r="J42">
        <f t="shared" si="6"/>
        <v>724.31400000000031</v>
      </c>
      <c r="K42" s="11">
        <f t="shared" si="7"/>
        <v>83.037007788820802</v>
      </c>
      <c r="M42" s="10"/>
      <c r="N42" s="10"/>
    </row>
    <row r="43" spans="1:14" x14ac:dyDescent="0.2">
      <c r="A43" s="14" t="s">
        <v>23</v>
      </c>
      <c r="B43" s="15" t="s">
        <v>6</v>
      </c>
      <c r="C43" s="15" t="s">
        <v>53</v>
      </c>
      <c r="D43" s="15" t="s">
        <v>8</v>
      </c>
      <c r="E43" s="3"/>
      <c r="F43" s="3"/>
      <c r="G43" s="3"/>
      <c r="H43" s="3">
        <f t="shared" si="3"/>
        <v>0</v>
      </c>
      <c r="I43" s="3">
        <f t="shared" si="5"/>
        <v>0</v>
      </c>
      <c r="J43">
        <f t="shared" si="6"/>
        <v>0</v>
      </c>
      <c r="K43" s="11" t="e">
        <f t="shared" si="7"/>
        <v>#DIV/0!</v>
      </c>
      <c r="M43" s="10"/>
      <c r="N43" s="10"/>
    </row>
    <row r="44" spans="1:14" x14ac:dyDescent="0.2">
      <c r="A44" s="6" t="s">
        <v>24</v>
      </c>
      <c r="B44" s="7" t="s">
        <v>6</v>
      </c>
      <c r="C44" s="16" t="s">
        <v>53</v>
      </c>
      <c r="D44" s="7" t="s">
        <v>8</v>
      </c>
      <c r="E44" s="3">
        <v>4568.1909999999998</v>
      </c>
      <c r="F44" s="3">
        <v>671.72</v>
      </c>
      <c r="G44" s="3">
        <v>890.99</v>
      </c>
      <c r="H44" s="3">
        <f t="shared" si="3"/>
        <v>1.56271</v>
      </c>
      <c r="I44" s="3">
        <f t="shared" si="5"/>
        <v>1562.71</v>
      </c>
      <c r="J44">
        <f t="shared" si="6"/>
        <v>3005.4809999999998</v>
      </c>
      <c r="K44" s="11">
        <f t="shared" si="7"/>
        <v>34.208508357027981</v>
      </c>
      <c r="M44" s="10"/>
      <c r="N44" s="10"/>
    </row>
    <row r="45" spans="1:14" x14ac:dyDescent="0.2">
      <c r="A45" s="6" t="s">
        <v>25</v>
      </c>
      <c r="B45" s="7" t="s">
        <v>6</v>
      </c>
      <c r="C45" s="16" t="s">
        <v>53</v>
      </c>
      <c r="D45" s="7" t="s">
        <v>8</v>
      </c>
      <c r="E45" s="3">
        <v>4931.201</v>
      </c>
      <c r="F45" s="3">
        <v>1352.23</v>
      </c>
      <c r="G45" s="3">
        <v>638.47</v>
      </c>
      <c r="H45" s="3">
        <f t="shared" si="3"/>
        <v>1.9907000000000001</v>
      </c>
      <c r="I45" s="3">
        <f t="shared" si="5"/>
        <v>1990.7</v>
      </c>
      <c r="J45">
        <f t="shared" si="6"/>
        <v>2940.5010000000002</v>
      </c>
      <c r="K45" s="11">
        <f t="shared" si="7"/>
        <v>40.369475914690966</v>
      </c>
      <c r="M45" s="10"/>
      <c r="N45" s="10"/>
    </row>
    <row r="46" spans="1:14" x14ac:dyDescent="0.2">
      <c r="A46" s="14" t="s">
        <v>26</v>
      </c>
      <c r="B46" s="15" t="s">
        <v>6</v>
      </c>
      <c r="C46" s="15" t="s">
        <v>53</v>
      </c>
      <c r="D46" s="15" t="s">
        <v>8</v>
      </c>
      <c r="E46" s="3">
        <v>5496.7929999999997</v>
      </c>
      <c r="F46" s="3">
        <v>841.61</v>
      </c>
      <c r="G46" s="3">
        <v>641.83000000000004</v>
      </c>
      <c r="H46" s="3">
        <f t="shared" si="3"/>
        <v>1.4834400000000001</v>
      </c>
      <c r="I46" s="3">
        <f t="shared" si="5"/>
        <v>1483.44</v>
      </c>
      <c r="J46">
        <f t="shared" si="6"/>
        <v>4013.3529999999996</v>
      </c>
      <c r="K46" s="11">
        <f t="shared" si="7"/>
        <v>26.98737245517523</v>
      </c>
      <c r="M46" s="10"/>
      <c r="N46" s="10"/>
    </row>
    <row r="47" spans="1:14" x14ac:dyDescent="0.2">
      <c r="A47" s="14" t="s">
        <v>27</v>
      </c>
      <c r="B47" s="15" t="s">
        <v>6</v>
      </c>
      <c r="C47" s="15" t="s">
        <v>53</v>
      </c>
      <c r="D47" s="15" t="s">
        <v>8</v>
      </c>
      <c r="E47" s="3">
        <v>5913.317</v>
      </c>
      <c r="F47" s="3">
        <v>713.7</v>
      </c>
      <c r="G47" s="3">
        <v>1014.83</v>
      </c>
      <c r="H47" s="3">
        <f t="shared" si="3"/>
        <v>1.7285300000000001</v>
      </c>
      <c r="I47" s="3">
        <f t="shared" si="5"/>
        <v>1728.5300000000002</v>
      </c>
      <c r="J47">
        <f t="shared" si="6"/>
        <v>4184.7870000000003</v>
      </c>
      <c r="K47" s="11">
        <f t="shared" si="7"/>
        <v>29.231140491876221</v>
      </c>
      <c r="M47" s="10"/>
      <c r="N47" s="10"/>
    </row>
    <row r="48" spans="1:14" x14ac:dyDescent="0.2">
      <c r="A48" s="6" t="s">
        <v>28</v>
      </c>
      <c r="B48" s="7" t="s">
        <v>6</v>
      </c>
      <c r="C48" s="16" t="s">
        <v>53</v>
      </c>
      <c r="D48" s="7" t="s">
        <v>8</v>
      </c>
      <c r="E48" s="3">
        <v>7482.65</v>
      </c>
      <c r="F48" s="3">
        <v>1196.1099999999999</v>
      </c>
      <c r="G48" s="3">
        <v>1636.84</v>
      </c>
      <c r="H48" s="3">
        <f t="shared" si="3"/>
        <v>2.8329499999999999</v>
      </c>
      <c r="I48" s="3">
        <f t="shared" si="5"/>
        <v>2832.95</v>
      </c>
      <c r="J48">
        <f t="shared" si="6"/>
        <v>4649.7</v>
      </c>
      <c r="K48" s="11">
        <f t="shared" si="7"/>
        <v>37.860250045104344</v>
      </c>
      <c r="M48" s="10"/>
      <c r="N48" s="10"/>
    </row>
    <row r="49" spans="1:14" ht="17" thickBot="1" x14ac:dyDescent="0.25">
      <c r="A49" s="8" t="s">
        <v>29</v>
      </c>
      <c r="B49" s="9" t="s">
        <v>6</v>
      </c>
      <c r="C49" s="17" t="s">
        <v>53</v>
      </c>
      <c r="D49" s="9" t="s">
        <v>8</v>
      </c>
      <c r="E49" s="9">
        <v>8139.027</v>
      </c>
      <c r="F49" s="9">
        <v>1116.43</v>
      </c>
      <c r="G49" s="9">
        <v>735.35</v>
      </c>
      <c r="H49" s="9">
        <f>(F49+G49)/1000</f>
        <v>1.8517800000000002</v>
      </c>
      <c r="I49" s="9">
        <f t="shared" si="5"/>
        <v>1851.7800000000002</v>
      </c>
      <c r="J49" s="8">
        <f t="shared" si="6"/>
        <v>6287.2469999999994</v>
      </c>
      <c r="K49" s="12">
        <f t="shared" si="7"/>
        <v>22.751859651036916</v>
      </c>
      <c r="L49" s="8"/>
      <c r="M49" s="18"/>
      <c r="N49" s="18"/>
    </row>
    <row r="50" spans="1:14" x14ac:dyDescent="0.2">
      <c r="A50" s="4" t="s">
        <v>30</v>
      </c>
      <c r="B50" s="5" t="s">
        <v>6</v>
      </c>
      <c r="C50" s="5" t="s">
        <v>7</v>
      </c>
      <c r="D50" s="5" t="s">
        <v>8</v>
      </c>
      <c r="E50" s="3">
        <v>4625.4459999999999</v>
      </c>
      <c r="F50" s="3">
        <v>1835.6880000000001</v>
      </c>
      <c r="G50" s="3">
        <v>971.14</v>
      </c>
      <c r="H50" s="3">
        <f>(F50+G50)/1000</f>
        <v>2.8068279999999999</v>
      </c>
      <c r="I50" s="3">
        <f t="shared" si="5"/>
        <v>2806.828</v>
      </c>
      <c r="J50">
        <f t="shared" si="6"/>
        <v>1818.6179999999999</v>
      </c>
      <c r="K50" s="11">
        <f t="shared" si="7"/>
        <v>60.682321229131198</v>
      </c>
      <c r="L50" s="10">
        <f>AVERAGE(K50:K55)</f>
        <v>82.357835952942779</v>
      </c>
      <c r="M50" s="10">
        <f>AVERAGE(K50,K52,K54)</f>
        <v>80.743489448229596</v>
      </c>
      <c r="N50" s="10">
        <f>AVERAGE(K51,K53,K55)</f>
        <v>83.972182457655961</v>
      </c>
    </row>
    <row r="51" spans="1:14" x14ac:dyDescent="0.2">
      <c r="A51" s="4" t="s">
        <v>58</v>
      </c>
      <c r="B51" s="5" t="s">
        <v>6</v>
      </c>
      <c r="C51" s="5" t="s">
        <v>7</v>
      </c>
      <c r="D51" s="5" t="s">
        <v>8</v>
      </c>
      <c r="E51" s="3">
        <v>6221.2020000000002</v>
      </c>
      <c r="F51" s="3">
        <v>2501.6219999999998</v>
      </c>
      <c r="G51" s="3">
        <v>1824.3589999999999</v>
      </c>
      <c r="H51" s="3">
        <f t="shared" ref="H51:H61" si="8">(F51+G51)/1000</f>
        <v>4.3259809999999996</v>
      </c>
      <c r="I51" s="3">
        <f t="shared" si="5"/>
        <v>4325.9809999999998</v>
      </c>
      <c r="J51">
        <f t="shared" si="6"/>
        <v>1895.2210000000005</v>
      </c>
      <c r="K51" s="11">
        <f t="shared" si="7"/>
        <v>69.536096079182116</v>
      </c>
      <c r="M51" s="10"/>
      <c r="N51" s="10"/>
    </row>
    <row r="52" spans="1:14" x14ac:dyDescent="0.2">
      <c r="A52" s="6" t="s">
        <v>31</v>
      </c>
      <c r="B52" s="7" t="s">
        <v>6</v>
      </c>
      <c r="C52" s="7" t="s">
        <v>7</v>
      </c>
      <c r="D52" s="7" t="s">
        <v>8</v>
      </c>
      <c r="E52" s="3">
        <v>4196.5649999999996</v>
      </c>
      <c r="F52" s="3">
        <v>1916.067</v>
      </c>
      <c r="G52" s="3">
        <v>1506.154</v>
      </c>
      <c r="H52" s="3">
        <f t="shared" si="8"/>
        <v>3.422221</v>
      </c>
      <c r="I52" s="3">
        <f t="shared" si="5"/>
        <v>3422.221</v>
      </c>
      <c r="J52">
        <f t="shared" si="6"/>
        <v>774.3439999999996</v>
      </c>
      <c r="K52" s="11">
        <f t="shared" si="7"/>
        <v>81.548147115557612</v>
      </c>
      <c r="M52" s="10"/>
      <c r="N52" s="10"/>
    </row>
    <row r="53" spans="1:14" x14ac:dyDescent="0.2">
      <c r="A53" s="6" t="s">
        <v>32</v>
      </c>
      <c r="B53" s="7" t="s">
        <v>6</v>
      </c>
      <c r="C53" s="7" t="s">
        <v>7</v>
      </c>
      <c r="D53" s="7" t="s">
        <v>8</v>
      </c>
      <c r="E53" s="3">
        <v>3560.8290000000002</v>
      </c>
      <c r="F53" s="3">
        <v>1465.953</v>
      </c>
      <c r="G53" s="3">
        <v>1467.4739999999999</v>
      </c>
      <c r="H53" s="3">
        <f t="shared" si="8"/>
        <v>2.9334269999999996</v>
      </c>
      <c r="I53" s="3">
        <f t="shared" si="5"/>
        <v>2933.4269999999997</v>
      </c>
      <c r="J53">
        <f t="shared" si="6"/>
        <v>627.4020000000005</v>
      </c>
      <c r="K53" s="11">
        <f t="shared" si="7"/>
        <v>82.380451293785782</v>
      </c>
      <c r="M53" s="10"/>
      <c r="N53" s="10"/>
    </row>
    <row r="54" spans="1:14" x14ac:dyDescent="0.2">
      <c r="A54" s="4" t="s">
        <v>33</v>
      </c>
      <c r="B54" s="5" t="s">
        <v>6</v>
      </c>
      <c r="C54" s="5" t="s">
        <v>7</v>
      </c>
      <c r="D54" s="5" t="s">
        <v>8</v>
      </c>
      <c r="E54" s="3">
        <v>4491.402</v>
      </c>
      <c r="F54" s="3">
        <f>E54/2</f>
        <v>2245.701</v>
      </c>
      <c r="G54" s="3">
        <f>E54/2</f>
        <v>2245.701</v>
      </c>
      <c r="H54" s="3">
        <f t="shared" si="8"/>
        <v>4.4914019999999999</v>
      </c>
      <c r="I54" s="3">
        <f t="shared" si="5"/>
        <v>4491.402</v>
      </c>
      <c r="J54">
        <f t="shared" si="6"/>
        <v>0</v>
      </c>
      <c r="K54" s="11">
        <f t="shared" si="7"/>
        <v>100</v>
      </c>
      <c r="M54" s="10"/>
      <c r="N54" s="10"/>
    </row>
    <row r="55" spans="1:14" x14ac:dyDescent="0.2">
      <c r="A55" s="4" t="s">
        <v>34</v>
      </c>
      <c r="B55" s="5" t="s">
        <v>6</v>
      </c>
      <c r="C55" s="5" t="s">
        <v>7</v>
      </c>
      <c r="D55" s="5" t="s">
        <v>8</v>
      </c>
      <c r="E55" s="3">
        <v>4608.7240000000002</v>
      </c>
      <c r="F55" s="3">
        <f>E55/2</f>
        <v>2304.3620000000001</v>
      </c>
      <c r="G55" s="3">
        <f>E55/2</f>
        <v>2304.3620000000001</v>
      </c>
      <c r="H55" s="3">
        <f t="shared" si="8"/>
        <v>4.6087240000000005</v>
      </c>
      <c r="I55" s="3">
        <f t="shared" si="5"/>
        <v>4608.7240000000002</v>
      </c>
      <c r="J55">
        <f t="shared" si="6"/>
        <v>0</v>
      </c>
      <c r="K55" s="11">
        <f t="shared" si="7"/>
        <v>100</v>
      </c>
      <c r="M55" s="10"/>
      <c r="N55" s="10"/>
    </row>
    <row r="56" spans="1:14" x14ac:dyDescent="0.2">
      <c r="A56" s="6" t="s">
        <v>35</v>
      </c>
      <c r="B56" s="7" t="s">
        <v>6</v>
      </c>
      <c r="C56" s="7" t="s">
        <v>7</v>
      </c>
      <c r="D56" s="7" t="s">
        <v>8</v>
      </c>
      <c r="E56" s="3">
        <v>6244.9470000000001</v>
      </c>
      <c r="F56" s="3">
        <v>1647.37</v>
      </c>
      <c r="G56" s="3">
        <v>876.43</v>
      </c>
      <c r="H56" s="3">
        <f t="shared" si="8"/>
        <v>2.5237999999999996</v>
      </c>
      <c r="I56" s="3">
        <f t="shared" si="5"/>
        <v>2523.7999999999997</v>
      </c>
      <c r="J56">
        <f t="shared" si="6"/>
        <v>3721.1470000000004</v>
      </c>
      <c r="K56" s="11">
        <f t="shared" si="7"/>
        <v>40.413473485043184</v>
      </c>
      <c r="M56" s="10"/>
      <c r="N56" s="10"/>
    </row>
    <row r="57" spans="1:14" x14ac:dyDescent="0.2">
      <c r="A57" s="6" t="s">
        <v>36</v>
      </c>
      <c r="B57" s="7" t="s">
        <v>6</v>
      </c>
      <c r="C57" s="7" t="s">
        <v>7</v>
      </c>
      <c r="D57" s="7" t="s">
        <v>8</v>
      </c>
      <c r="E57" s="3">
        <v>6595.866</v>
      </c>
      <c r="F57" s="3">
        <v>591.54999999999995</v>
      </c>
      <c r="G57" s="3">
        <v>1518.57</v>
      </c>
      <c r="H57" s="3">
        <f t="shared" si="8"/>
        <v>2.1101199999999998</v>
      </c>
      <c r="I57" s="3">
        <f t="shared" si="5"/>
        <v>2110.12</v>
      </c>
      <c r="J57">
        <f t="shared" si="6"/>
        <v>4485.7460000000001</v>
      </c>
      <c r="K57" s="11">
        <f t="shared" si="7"/>
        <v>31.991553497296639</v>
      </c>
      <c r="M57" s="10"/>
      <c r="N57" s="10"/>
    </row>
    <row r="58" spans="1:14" x14ac:dyDescent="0.2">
      <c r="A58" s="4" t="s">
        <v>37</v>
      </c>
      <c r="B58" s="5" t="s">
        <v>6</v>
      </c>
      <c r="C58" s="5" t="s">
        <v>7</v>
      </c>
      <c r="D58" s="5" t="s">
        <v>8</v>
      </c>
      <c r="E58" s="3">
        <v>5548.26</v>
      </c>
      <c r="F58" s="3">
        <v>990.61</v>
      </c>
      <c r="G58" s="3">
        <v>1119.3599999999999</v>
      </c>
      <c r="H58" s="3">
        <f t="shared" si="8"/>
        <v>2.1099699999999997</v>
      </c>
      <c r="I58" s="3">
        <f t="shared" si="5"/>
        <v>2109.9699999999998</v>
      </c>
      <c r="J58">
        <f t="shared" si="6"/>
        <v>3438.2900000000004</v>
      </c>
      <c r="K58" s="11">
        <f t="shared" si="7"/>
        <v>38.0294002083536</v>
      </c>
      <c r="M58" s="10"/>
      <c r="N58" s="10"/>
    </row>
    <row r="59" spans="1:14" x14ac:dyDescent="0.2">
      <c r="A59" s="4" t="s">
        <v>38</v>
      </c>
      <c r="B59" s="5" t="s">
        <v>6</v>
      </c>
      <c r="C59" s="5" t="s">
        <v>7</v>
      </c>
      <c r="D59" s="5" t="s">
        <v>8</v>
      </c>
      <c r="E59" s="3">
        <v>5883.4290000000001</v>
      </c>
      <c r="F59" s="3">
        <v>987.72</v>
      </c>
      <c r="G59" s="3">
        <v>1096.81</v>
      </c>
      <c r="H59" s="3">
        <f t="shared" si="8"/>
        <v>2.0845299999999995</v>
      </c>
      <c r="I59" s="3">
        <f t="shared" si="5"/>
        <v>2084.5299999999997</v>
      </c>
      <c r="J59">
        <f t="shared" si="6"/>
        <v>3798.8990000000003</v>
      </c>
      <c r="K59" s="11">
        <f t="shared" si="7"/>
        <v>35.430528693386115</v>
      </c>
      <c r="M59" s="10"/>
      <c r="N59" s="10"/>
    </row>
    <row r="60" spans="1:14" x14ac:dyDescent="0.2">
      <c r="A60" s="6" t="s">
        <v>39</v>
      </c>
      <c r="B60" s="7" t="s">
        <v>6</v>
      </c>
      <c r="C60" s="7" t="s">
        <v>7</v>
      </c>
      <c r="D60" s="7" t="s">
        <v>8</v>
      </c>
      <c r="E60" s="3">
        <v>4787.6440000000002</v>
      </c>
      <c r="F60" s="3">
        <v>1306.54</v>
      </c>
      <c r="G60" s="3">
        <v>1298.8800000000001</v>
      </c>
      <c r="H60" s="3">
        <f t="shared" si="8"/>
        <v>2.6054200000000001</v>
      </c>
      <c r="I60" s="3">
        <f t="shared" si="5"/>
        <v>2605.42</v>
      </c>
      <c r="J60">
        <f t="shared" si="6"/>
        <v>2182.2240000000002</v>
      </c>
      <c r="K60" s="11">
        <f t="shared" si="7"/>
        <v>54.419668630332581</v>
      </c>
      <c r="M60" s="10"/>
      <c r="N60" s="10"/>
    </row>
    <row r="61" spans="1:14" ht="17" thickBot="1" x14ac:dyDescent="0.25">
      <c r="A61" s="8" t="s">
        <v>40</v>
      </c>
      <c r="B61" s="9" t="s">
        <v>6</v>
      </c>
      <c r="C61" s="9" t="s">
        <v>7</v>
      </c>
      <c r="D61" s="9" t="s">
        <v>8</v>
      </c>
      <c r="E61" s="9">
        <v>5997.8850000000002</v>
      </c>
      <c r="F61" s="9">
        <v>2175.2289999999998</v>
      </c>
      <c r="G61" s="9">
        <v>2568.9</v>
      </c>
      <c r="H61" s="9">
        <f t="shared" si="8"/>
        <v>4.744129</v>
      </c>
      <c r="I61" s="9">
        <f t="shared" si="5"/>
        <v>4744.1289999999999</v>
      </c>
      <c r="J61" s="8">
        <f t="shared" si="6"/>
        <v>1253.7560000000003</v>
      </c>
      <c r="K61" s="12">
        <f t="shared" si="7"/>
        <v>79.096698252800763</v>
      </c>
      <c r="L61" s="8"/>
      <c r="M61" s="18"/>
      <c r="N61" s="18"/>
    </row>
    <row r="62" spans="1:14" x14ac:dyDescent="0.2">
      <c r="A62" s="14" t="s">
        <v>30</v>
      </c>
      <c r="B62" s="15" t="s">
        <v>6</v>
      </c>
      <c r="C62" s="15" t="s">
        <v>53</v>
      </c>
      <c r="D62" s="15" t="s">
        <v>8</v>
      </c>
      <c r="E62" s="3">
        <v>2727.9380000000001</v>
      </c>
      <c r="F62" s="3">
        <f>E62/2</f>
        <v>1363.9690000000001</v>
      </c>
      <c r="G62" s="3">
        <f>E62/2</f>
        <v>1363.9690000000001</v>
      </c>
      <c r="H62" s="3">
        <f>(F62+G62)/1000</f>
        <v>2.727938</v>
      </c>
      <c r="I62" s="3">
        <f t="shared" si="5"/>
        <v>2727.9380000000001</v>
      </c>
      <c r="J62">
        <f t="shared" si="6"/>
        <v>0</v>
      </c>
      <c r="K62" s="11">
        <f t="shared" si="7"/>
        <v>99.999999999999986</v>
      </c>
      <c r="L62" s="10">
        <f>AVERAGE(K62:K67)</f>
        <v>87.093464031319854</v>
      </c>
      <c r="M62" s="10">
        <f>AVERAGE(K62,K64,K66)</f>
        <v>95.798640553478776</v>
      </c>
      <c r="N62" s="10">
        <f>AVERAGE(K63,K65,K67)</f>
        <v>78.388287509160932</v>
      </c>
    </row>
    <row r="63" spans="1:14" x14ac:dyDescent="0.2">
      <c r="A63" s="14" t="s">
        <v>58</v>
      </c>
      <c r="B63" s="15" t="s">
        <v>6</v>
      </c>
      <c r="C63" s="15" t="s">
        <v>53</v>
      </c>
      <c r="D63" s="15" t="s">
        <v>8</v>
      </c>
      <c r="E63" s="3">
        <v>4348.5029999999997</v>
      </c>
      <c r="F63" s="3">
        <v>1206.405</v>
      </c>
      <c r="G63" s="3">
        <v>1821.9390000000001</v>
      </c>
      <c r="H63" s="3">
        <f t="shared" ref="H63:H73" si="9">(F63+G63)/1000</f>
        <v>3.0283440000000001</v>
      </c>
      <c r="I63" s="3">
        <f t="shared" si="5"/>
        <v>3028.3440000000001</v>
      </c>
      <c r="J63">
        <f t="shared" si="6"/>
        <v>1320.1589999999997</v>
      </c>
      <c r="K63" s="11">
        <f t="shared" si="7"/>
        <v>69.641069581876806</v>
      </c>
    </row>
    <row r="64" spans="1:14" x14ac:dyDescent="0.2">
      <c r="A64" s="6" t="s">
        <v>31</v>
      </c>
      <c r="B64" s="7" t="s">
        <v>6</v>
      </c>
      <c r="C64" s="16" t="s">
        <v>53</v>
      </c>
      <c r="D64" s="7" t="s">
        <v>8</v>
      </c>
      <c r="E64" s="3">
        <v>4035.6619999999998</v>
      </c>
      <c r="F64" s="3">
        <v>1447.598</v>
      </c>
      <c r="G64" s="3">
        <v>2079.4059999999999</v>
      </c>
      <c r="H64" s="3">
        <f t="shared" si="9"/>
        <v>3.5270039999999998</v>
      </c>
      <c r="I64" s="3">
        <f t="shared" si="5"/>
        <v>3527.0039999999999</v>
      </c>
      <c r="J64">
        <f t="shared" si="6"/>
        <v>508.6579999999999</v>
      </c>
      <c r="K64" s="11">
        <f t="shared" si="7"/>
        <v>87.395921660436372</v>
      </c>
    </row>
    <row r="65" spans="1:14" x14ac:dyDescent="0.2">
      <c r="A65" s="6" t="s">
        <v>32</v>
      </c>
      <c r="B65" s="7" t="s">
        <v>6</v>
      </c>
      <c r="C65" s="16" t="s">
        <v>53</v>
      </c>
      <c r="D65" s="7" t="s">
        <v>8</v>
      </c>
      <c r="E65" s="3">
        <v>4673.1289999999999</v>
      </c>
      <c r="F65" s="3">
        <f>E65/2</f>
        <v>2336.5645</v>
      </c>
      <c r="G65" s="3">
        <f>E65/2</f>
        <v>2336.5645</v>
      </c>
      <c r="H65" s="3">
        <f t="shared" si="9"/>
        <v>4.6731290000000003</v>
      </c>
      <c r="I65" s="3">
        <f t="shared" si="5"/>
        <v>4673.1289999999999</v>
      </c>
      <c r="J65">
        <f t="shared" si="6"/>
        <v>0</v>
      </c>
      <c r="K65" s="11">
        <f t="shared" si="7"/>
        <v>100</v>
      </c>
    </row>
    <row r="66" spans="1:14" x14ac:dyDescent="0.2">
      <c r="A66" s="14" t="s">
        <v>33</v>
      </c>
      <c r="B66" s="15" t="s">
        <v>6</v>
      </c>
      <c r="C66" s="15" t="s">
        <v>53</v>
      </c>
      <c r="D66" s="15" t="s">
        <v>8</v>
      </c>
      <c r="E66" s="3">
        <v>5521.8729999999996</v>
      </c>
      <c r="F66" s="3">
        <f>E66/2</f>
        <v>2760.9364999999998</v>
      </c>
      <c r="G66" s="3">
        <f>E66/2</f>
        <v>2760.9364999999998</v>
      </c>
      <c r="H66" s="3">
        <f t="shared" si="9"/>
        <v>5.5218729999999994</v>
      </c>
      <c r="I66" s="3">
        <f t="shared" ref="I66:I73" si="10">F66+G66</f>
        <v>5521.8729999999996</v>
      </c>
      <c r="J66">
        <f t="shared" ref="J66:J73" si="11">E66-(G66+F66)</f>
        <v>0</v>
      </c>
      <c r="K66" s="11">
        <f t="shared" ref="K66:K73" si="12">(100*I66)/E66</f>
        <v>100</v>
      </c>
    </row>
    <row r="67" spans="1:14" x14ac:dyDescent="0.2">
      <c r="A67" s="14" t="s">
        <v>34</v>
      </c>
      <c r="B67" s="15" t="s">
        <v>6</v>
      </c>
      <c r="C67" s="15" t="s">
        <v>53</v>
      </c>
      <c r="D67" s="15" t="s">
        <v>8</v>
      </c>
      <c r="E67" s="3">
        <v>4653.2700000000004</v>
      </c>
      <c r="F67" s="3">
        <v>1661.326</v>
      </c>
      <c r="G67" s="3">
        <v>1387.673</v>
      </c>
      <c r="H67" s="3">
        <f t="shared" si="9"/>
        <v>3.0489989999999998</v>
      </c>
      <c r="I67" s="3">
        <f t="shared" si="10"/>
        <v>3048.9989999999998</v>
      </c>
      <c r="J67">
        <f t="shared" si="11"/>
        <v>1604.2710000000006</v>
      </c>
      <c r="K67" s="11">
        <f t="shared" si="12"/>
        <v>65.523792945605976</v>
      </c>
    </row>
    <row r="68" spans="1:14" x14ac:dyDescent="0.2">
      <c r="A68" s="6" t="s">
        <v>35</v>
      </c>
      <c r="B68" s="7" t="s">
        <v>6</v>
      </c>
      <c r="C68" s="16" t="s">
        <v>53</v>
      </c>
      <c r="D68" s="7" t="s">
        <v>8</v>
      </c>
      <c r="E68" s="3">
        <v>5190.473</v>
      </c>
      <c r="F68" s="3">
        <v>985.63</v>
      </c>
      <c r="G68" s="3">
        <v>1077.6500000000001</v>
      </c>
      <c r="H68" s="3">
        <f t="shared" si="9"/>
        <v>2.0632800000000002</v>
      </c>
      <c r="I68" s="3">
        <f t="shared" si="10"/>
        <v>2063.2800000000002</v>
      </c>
      <c r="J68">
        <f t="shared" si="11"/>
        <v>3127.1929999999998</v>
      </c>
      <c r="K68" s="11">
        <f t="shared" si="12"/>
        <v>39.751290489325349</v>
      </c>
    </row>
    <row r="69" spans="1:14" x14ac:dyDescent="0.2">
      <c r="A69" s="6" t="s">
        <v>36</v>
      </c>
      <c r="B69" s="7" t="s">
        <v>6</v>
      </c>
      <c r="C69" s="16" t="s">
        <v>53</v>
      </c>
      <c r="D69" s="7" t="s">
        <v>8</v>
      </c>
      <c r="E69" s="3">
        <v>4223.1390000000001</v>
      </c>
      <c r="F69" s="3">
        <v>1288.645</v>
      </c>
      <c r="G69" s="3">
        <v>1511.58</v>
      </c>
      <c r="H69" s="3">
        <f t="shared" si="9"/>
        <v>2.8002249999999997</v>
      </c>
      <c r="I69" s="3">
        <f t="shared" si="10"/>
        <v>2800.2249999999999</v>
      </c>
      <c r="J69">
        <f t="shared" si="11"/>
        <v>1422.9140000000002</v>
      </c>
      <c r="K69" s="11">
        <f t="shared" si="12"/>
        <v>66.306721137997116</v>
      </c>
    </row>
    <row r="70" spans="1:14" x14ac:dyDescent="0.2">
      <c r="A70" s="14" t="s">
        <v>37</v>
      </c>
      <c r="B70" s="15" t="s">
        <v>6</v>
      </c>
      <c r="C70" s="15" t="s">
        <v>53</v>
      </c>
      <c r="D70" s="15" t="s">
        <v>8</v>
      </c>
      <c r="E70" s="3">
        <v>4435.5720000000001</v>
      </c>
      <c r="F70" s="3">
        <v>1389.08</v>
      </c>
      <c r="G70" s="3">
        <v>897.43</v>
      </c>
      <c r="H70" s="3">
        <f t="shared" si="9"/>
        <v>2.2865099999999998</v>
      </c>
      <c r="I70" s="3">
        <f t="shared" si="10"/>
        <v>2286.5099999999998</v>
      </c>
      <c r="J70">
        <f t="shared" si="11"/>
        <v>2149.0620000000004</v>
      </c>
      <c r="K70" s="11">
        <f t="shared" si="12"/>
        <v>51.549383033349464</v>
      </c>
    </row>
    <row r="71" spans="1:14" x14ac:dyDescent="0.2">
      <c r="A71" s="14" t="s">
        <v>38</v>
      </c>
      <c r="B71" s="15" t="s">
        <v>6</v>
      </c>
      <c r="C71" s="15" t="s">
        <v>53</v>
      </c>
      <c r="D71" s="15" t="s">
        <v>8</v>
      </c>
      <c r="E71" s="3">
        <v>4928.1130000000003</v>
      </c>
      <c r="F71" s="3">
        <v>1255.53</v>
      </c>
      <c r="G71" s="3">
        <v>1934.23</v>
      </c>
      <c r="H71" s="3">
        <f t="shared" si="9"/>
        <v>3.1897600000000002</v>
      </c>
      <c r="I71" s="3">
        <f t="shared" si="10"/>
        <v>3189.76</v>
      </c>
      <c r="J71">
        <f t="shared" si="11"/>
        <v>1738.3530000000001</v>
      </c>
      <c r="K71" s="11">
        <f t="shared" si="12"/>
        <v>64.725788552332304</v>
      </c>
    </row>
    <row r="72" spans="1:14" x14ac:dyDescent="0.2">
      <c r="A72" s="6" t="s">
        <v>39</v>
      </c>
      <c r="B72" s="7" t="s">
        <v>6</v>
      </c>
      <c r="C72" s="16" t="s">
        <v>53</v>
      </c>
      <c r="D72" s="7" t="s">
        <v>8</v>
      </c>
      <c r="E72" s="3">
        <v>3835.674</v>
      </c>
      <c r="F72" s="3">
        <f>E72/2</f>
        <v>1917.837</v>
      </c>
      <c r="G72" s="3">
        <f>E72/2</f>
        <v>1917.837</v>
      </c>
      <c r="H72" s="3">
        <f t="shared" si="9"/>
        <v>3.835674</v>
      </c>
      <c r="I72" s="3">
        <f t="shared" si="10"/>
        <v>3835.674</v>
      </c>
      <c r="J72">
        <f t="shared" si="11"/>
        <v>0</v>
      </c>
      <c r="K72" s="11">
        <f t="shared" si="12"/>
        <v>100</v>
      </c>
    </row>
    <row r="73" spans="1:14" ht="17" thickBot="1" x14ac:dyDescent="0.25">
      <c r="A73" s="8" t="s">
        <v>40</v>
      </c>
      <c r="B73" s="9" t="s">
        <v>6</v>
      </c>
      <c r="C73" s="17" t="s">
        <v>53</v>
      </c>
      <c r="D73" s="9" t="s">
        <v>8</v>
      </c>
      <c r="E73" s="9">
        <v>6529.01</v>
      </c>
      <c r="F73" s="9">
        <v>782.01</v>
      </c>
      <c r="G73" s="9">
        <v>997.99</v>
      </c>
      <c r="H73" s="3">
        <f t="shared" si="9"/>
        <v>1.78</v>
      </c>
      <c r="I73" s="9">
        <f t="shared" si="10"/>
        <v>1780</v>
      </c>
      <c r="J73" s="8">
        <f t="shared" si="11"/>
        <v>4749.01</v>
      </c>
      <c r="K73" s="12">
        <f t="shared" si="12"/>
        <v>27.262938791639161</v>
      </c>
      <c r="L73" s="8"/>
      <c r="M73" s="8"/>
      <c r="N73" s="8"/>
    </row>
    <row r="74" spans="1:14" x14ac:dyDescent="0.2">
      <c r="E74" s="3"/>
      <c r="F74" s="3"/>
      <c r="G74" s="3"/>
      <c r="H74" s="3"/>
      <c r="I74" s="3"/>
    </row>
    <row r="75" spans="1:14" x14ac:dyDescent="0.2">
      <c r="E75" s="3"/>
      <c r="F75" s="3"/>
      <c r="G75" s="3"/>
      <c r="H75" s="3"/>
      <c r="I75" s="3"/>
    </row>
    <row r="76" spans="1:14" x14ac:dyDescent="0.2">
      <c r="E76" s="3"/>
      <c r="F76" s="3"/>
      <c r="G76" s="3"/>
      <c r="H76" s="3"/>
      <c r="I76" s="3"/>
    </row>
    <row r="77" spans="1:14" x14ac:dyDescent="0.2">
      <c r="E77" s="3"/>
      <c r="F77" s="3"/>
      <c r="G77" s="3"/>
      <c r="H77" s="3"/>
      <c r="I77" s="3"/>
    </row>
    <row r="78" spans="1:14" x14ac:dyDescent="0.2">
      <c r="E78" s="3"/>
      <c r="F78" s="3"/>
      <c r="G78" s="3"/>
      <c r="H78" s="3"/>
      <c r="I78" s="3"/>
    </row>
    <row r="79" spans="1:14" x14ac:dyDescent="0.2">
      <c r="E79" s="3"/>
      <c r="F79" s="3"/>
      <c r="G79" s="3"/>
      <c r="H79" s="3"/>
      <c r="I79" s="3"/>
    </row>
    <row r="80" spans="1:14" x14ac:dyDescent="0.2">
      <c r="E80" s="3"/>
      <c r="F80" s="3"/>
      <c r="G80" s="3"/>
      <c r="H80" s="3"/>
      <c r="I80" s="3"/>
    </row>
    <row r="81" spans="5:9" x14ac:dyDescent="0.2">
      <c r="E81" s="3"/>
      <c r="F81" s="3"/>
      <c r="G81" s="3"/>
      <c r="H81" s="3"/>
      <c r="I81" s="3"/>
    </row>
    <row r="82" spans="5:9" x14ac:dyDescent="0.2">
      <c r="E82" s="3"/>
      <c r="F82" s="3"/>
      <c r="G82" s="3"/>
      <c r="H82" s="3"/>
      <c r="I82" s="3"/>
    </row>
    <row r="83" spans="5:9" x14ac:dyDescent="0.2">
      <c r="E83" s="3"/>
      <c r="F83" s="3"/>
      <c r="G83" s="3"/>
      <c r="H83" s="3"/>
      <c r="I83" s="3"/>
    </row>
    <row r="84" spans="5:9" x14ac:dyDescent="0.2">
      <c r="E84" s="3"/>
      <c r="F84" s="3"/>
      <c r="G84" s="3"/>
      <c r="H84" s="3"/>
      <c r="I84" s="3"/>
    </row>
    <row r="85" spans="5:9" x14ac:dyDescent="0.2">
      <c r="E85" s="3"/>
      <c r="F85" s="3"/>
      <c r="G85" s="3"/>
      <c r="H85" s="3"/>
      <c r="I85" s="3"/>
    </row>
    <row r="86" spans="5:9" x14ac:dyDescent="0.2">
      <c r="E86" s="3"/>
      <c r="F86" s="3"/>
      <c r="G86" s="3"/>
      <c r="H86" s="3"/>
      <c r="I86" s="3"/>
    </row>
    <row r="87" spans="5:9" x14ac:dyDescent="0.2">
      <c r="E87" s="3"/>
      <c r="F87" s="3"/>
      <c r="G87" s="3"/>
      <c r="H87" s="3"/>
      <c r="I87" s="3"/>
    </row>
    <row r="88" spans="5:9" x14ac:dyDescent="0.2">
      <c r="E88" s="3"/>
      <c r="F88" s="3"/>
      <c r="G88" s="3"/>
      <c r="H88" s="3"/>
      <c r="I88" s="3"/>
    </row>
    <row r="89" spans="5:9" x14ac:dyDescent="0.2">
      <c r="E89" s="3"/>
      <c r="F89" s="3"/>
      <c r="G89" s="3"/>
      <c r="H89" s="3"/>
      <c r="I89" s="3"/>
    </row>
    <row r="90" spans="5:9" x14ac:dyDescent="0.2">
      <c r="E90" s="3"/>
      <c r="F90" s="3"/>
      <c r="G90" s="3"/>
      <c r="H90" s="3"/>
      <c r="I90" s="3"/>
    </row>
    <row r="91" spans="5:9" x14ac:dyDescent="0.2">
      <c r="E91" s="3"/>
      <c r="F91" s="3"/>
      <c r="G91" s="3"/>
      <c r="H91" s="3"/>
      <c r="I91" s="3"/>
    </row>
    <row r="92" spans="5:9" x14ac:dyDescent="0.2">
      <c r="E92" s="3"/>
      <c r="F92" s="3"/>
      <c r="G92" s="3"/>
      <c r="H92" s="3"/>
      <c r="I92" s="3"/>
    </row>
    <row r="93" spans="5:9" x14ac:dyDescent="0.2">
      <c r="E93" s="3"/>
      <c r="F93" s="3"/>
      <c r="G93" s="3"/>
      <c r="H93" s="3"/>
      <c r="I93" s="3"/>
    </row>
    <row r="94" spans="5:9" x14ac:dyDescent="0.2">
      <c r="E94" s="3"/>
      <c r="F94" s="3"/>
      <c r="G94" s="3"/>
      <c r="H94" s="3"/>
      <c r="I94" s="3"/>
    </row>
    <row r="95" spans="5:9" x14ac:dyDescent="0.2">
      <c r="E95" s="3"/>
      <c r="F95" s="3"/>
      <c r="G95" s="3"/>
      <c r="H95" s="3"/>
      <c r="I95" s="3"/>
    </row>
    <row r="96" spans="5:9" x14ac:dyDescent="0.2">
      <c r="E96" s="3"/>
      <c r="F96" s="3"/>
      <c r="G96" s="3"/>
      <c r="H96" s="3"/>
      <c r="I96" s="3"/>
    </row>
    <row r="97" spans="5:9" x14ac:dyDescent="0.2">
      <c r="E97" s="3"/>
      <c r="F97" s="3"/>
      <c r="G97" s="3"/>
      <c r="H97" s="3"/>
      <c r="I97" s="3"/>
    </row>
    <row r="98" spans="5:9" x14ac:dyDescent="0.2">
      <c r="E98" s="3"/>
      <c r="F98" s="3"/>
      <c r="G98" s="3"/>
      <c r="H98" s="3"/>
      <c r="I98" s="3"/>
    </row>
    <row r="99" spans="5:9" x14ac:dyDescent="0.2">
      <c r="E99" s="3"/>
      <c r="F99" s="3"/>
      <c r="G99" s="3"/>
      <c r="H99" s="3"/>
      <c r="I99" s="3"/>
    </row>
    <row r="100" spans="5:9" x14ac:dyDescent="0.2">
      <c r="E100" s="3"/>
      <c r="F100" s="3"/>
      <c r="G100" s="3"/>
      <c r="H100" s="3"/>
      <c r="I100" s="3"/>
    </row>
    <row r="101" spans="5:9" x14ac:dyDescent="0.2">
      <c r="E101" s="3"/>
      <c r="F101" s="3"/>
      <c r="G101" s="3"/>
      <c r="H101" s="3"/>
      <c r="I101" s="3"/>
    </row>
    <row r="102" spans="5:9" x14ac:dyDescent="0.2">
      <c r="E102" s="3"/>
      <c r="F102" s="3"/>
      <c r="G102" s="3"/>
      <c r="H102" s="3"/>
      <c r="I102" s="3"/>
    </row>
    <row r="103" spans="5:9" x14ac:dyDescent="0.2">
      <c r="E103" s="3"/>
      <c r="F103" s="3"/>
      <c r="G103" s="3"/>
      <c r="H103" s="3"/>
      <c r="I103" s="3"/>
    </row>
    <row r="104" spans="5:9" x14ac:dyDescent="0.2">
      <c r="E104" s="3"/>
      <c r="F104" s="3"/>
      <c r="G104" s="3"/>
      <c r="H104" s="3"/>
      <c r="I104" s="3"/>
    </row>
    <row r="105" spans="5:9" x14ac:dyDescent="0.2">
      <c r="E105" s="3"/>
      <c r="F105" s="3"/>
      <c r="G105" s="3"/>
      <c r="H105" s="3"/>
      <c r="I105" s="3"/>
    </row>
    <row r="106" spans="5:9" x14ac:dyDescent="0.2">
      <c r="E106" s="3"/>
      <c r="F106" s="3"/>
      <c r="G106" s="3"/>
      <c r="H106" s="3"/>
      <c r="I106" s="3"/>
    </row>
    <row r="107" spans="5:9" x14ac:dyDescent="0.2">
      <c r="E107" s="3"/>
      <c r="F107" s="3"/>
      <c r="G107" s="3"/>
      <c r="H107" s="3"/>
      <c r="I107" s="3"/>
    </row>
    <row r="108" spans="5:9" x14ac:dyDescent="0.2">
      <c r="E108" s="3"/>
      <c r="F108" s="3"/>
      <c r="G108" s="3"/>
      <c r="H108" s="3"/>
      <c r="I108" s="3"/>
    </row>
    <row r="109" spans="5:9" x14ac:dyDescent="0.2">
      <c r="E109" s="3"/>
      <c r="F109" s="3"/>
      <c r="G109" s="3"/>
      <c r="H109" s="3"/>
      <c r="I109" s="3"/>
    </row>
    <row r="110" spans="5:9" x14ac:dyDescent="0.2">
      <c r="E110" s="3"/>
      <c r="F110" s="3"/>
      <c r="G110" s="3"/>
      <c r="H110" s="3"/>
      <c r="I110" s="3"/>
    </row>
    <row r="111" spans="5:9" x14ac:dyDescent="0.2">
      <c r="E111" s="3"/>
      <c r="F111" s="3"/>
      <c r="G111" s="3"/>
      <c r="H111" s="3"/>
      <c r="I111" s="3"/>
    </row>
    <row r="112" spans="5:9" x14ac:dyDescent="0.2">
      <c r="E112" s="3"/>
      <c r="F112" s="3"/>
      <c r="G112" s="3"/>
      <c r="H112" s="3"/>
      <c r="I112" s="3"/>
    </row>
    <row r="113" spans="5:9" x14ac:dyDescent="0.2">
      <c r="E113" s="3"/>
      <c r="F113" s="3"/>
      <c r="G113" s="3"/>
      <c r="H113" s="3"/>
      <c r="I113" s="3"/>
    </row>
    <row r="114" spans="5:9" x14ac:dyDescent="0.2">
      <c r="E114" s="3"/>
      <c r="F114" s="3"/>
      <c r="G114" s="3"/>
      <c r="H114" s="3"/>
      <c r="I114" s="3"/>
    </row>
    <row r="115" spans="5:9" x14ac:dyDescent="0.2">
      <c r="E115" s="3"/>
      <c r="F115" s="3"/>
      <c r="G115" s="3"/>
      <c r="H115" s="3"/>
      <c r="I115" s="3"/>
    </row>
    <row r="116" spans="5:9" x14ac:dyDescent="0.2">
      <c r="E116" s="3"/>
      <c r="F116" s="3"/>
      <c r="G116" s="3"/>
      <c r="H116" s="3"/>
      <c r="I116" s="3"/>
    </row>
    <row r="117" spans="5:9" x14ac:dyDescent="0.2">
      <c r="E117" s="3"/>
      <c r="F117" s="3"/>
      <c r="G117" s="3"/>
      <c r="H117" s="3"/>
      <c r="I117" s="3"/>
    </row>
    <row r="118" spans="5:9" x14ac:dyDescent="0.2">
      <c r="E118" s="3"/>
      <c r="F118" s="3"/>
      <c r="G118" s="3"/>
      <c r="H118" s="3"/>
      <c r="I118" s="3"/>
    </row>
    <row r="119" spans="5:9" x14ac:dyDescent="0.2">
      <c r="E119" s="3"/>
      <c r="F119" s="3"/>
      <c r="G119" s="3"/>
      <c r="H119" s="3"/>
      <c r="I119" s="3"/>
    </row>
    <row r="120" spans="5:9" x14ac:dyDescent="0.2">
      <c r="E120" s="3"/>
      <c r="F120" s="3"/>
      <c r="G120" s="3"/>
      <c r="H120" s="3"/>
      <c r="I120" s="3"/>
    </row>
    <row r="121" spans="5:9" x14ac:dyDescent="0.2">
      <c r="E121" s="3"/>
      <c r="F121" s="3"/>
      <c r="G121" s="3"/>
      <c r="H121" s="3"/>
      <c r="I121" s="3"/>
    </row>
    <row r="122" spans="5:9" x14ac:dyDescent="0.2">
      <c r="E122" s="3"/>
      <c r="F122" s="3"/>
      <c r="G122" s="3"/>
      <c r="H122" s="3"/>
      <c r="I122" s="3"/>
    </row>
    <row r="123" spans="5:9" x14ac:dyDescent="0.2">
      <c r="E123" s="3"/>
      <c r="F123" s="3"/>
      <c r="G123" s="3"/>
      <c r="H123" s="3"/>
      <c r="I123" s="3"/>
    </row>
    <row r="124" spans="5:9" x14ac:dyDescent="0.2">
      <c r="E124" s="3"/>
      <c r="F124" s="3"/>
      <c r="G124" s="3"/>
      <c r="H124" s="3"/>
      <c r="I124" s="3"/>
    </row>
    <row r="125" spans="5:9" x14ac:dyDescent="0.2">
      <c r="E125" s="3"/>
      <c r="F125" s="3"/>
      <c r="G125" s="3"/>
      <c r="H125" s="3"/>
      <c r="I125" s="3"/>
    </row>
    <row r="126" spans="5:9" x14ac:dyDescent="0.2">
      <c r="E126" s="3"/>
      <c r="F126" s="3"/>
      <c r="G126" s="3"/>
      <c r="H126" s="3"/>
      <c r="I126" s="3"/>
    </row>
    <row r="127" spans="5:9" x14ac:dyDescent="0.2">
      <c r="E127" s="3"/>
      <c r="F127" s="3"/>
      <c r="G127" s="3"/>
      <c r="H127" s="3"/>
      <c r="I127" s="3"/>
    </row>
    <row r="128" spans="5:9" x14ac:dyDescent="0.2">
      <c r="E128" s="3"/>
      <c r="F128" s="3"/>
      <c r="G128" s="3"/>
      <c r="H128" s="3"/>
      <c r="I128" s="3"/>
    </row>
    <row r="129" spans="5:9" x14ac:dyDescent="0.2">
      <c r="E129" s="3"/>
      <c r="F129" s="3"/>
      <c r="G129" s="3"/>
      <c r="H129" s="3"/>
      <c r="I129" s="3"/>
    </row>
    <row r="130" spans="5:9" x14ac:dyDescent="0.2">
      <c r="E130" s="3"/>
      <c r="F130" s="3"/>
      <c r="G130" s="3"/>
      <c r="H130" s="3"/>
      <c r="I130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"/>
  <sheetViews>
    <sheetView topLeftCell="C1" workbookViewId="0">
      <selection activeCell="E86" sqref="E86"/>
    </sheetView>
  </sheetViews>
  <sheetFormatPr baseColWidth="10" defaultRowHeight="16" x14ac:dyDescent="0.2"/>
  <cols>
    <col min="1" max="1" width="33.33203125" bestFit="1" customWidth="1"/>
    <col min="2" max="2" width="11.33203125" customWidth="1"/>
    <col min="5" max="5" width="7.83203125" style="3" customWidth="1"/>
    <col min="6" max="6" width="9.1640625" style="3" customWidth="1"/>
    <col min="7" max="7" width="11.1640625" style="3" bestFit="1" customWidth="1"/>
    <col min="8" max="8" width="11.1640625" style="3" customWidth="1"/>
    <col min="9" max="9" width="22.5" style="3" customWidth="1"/>
    <col min="13" max="13" width="9.83203125" bestFit="1" customWidth="1"/>
    <col min="14" max="14" width="11.1640625" bestFit="1" customWidth="1"/>
    <col min="15" max="15" width="23.83203125" customWidth="1"/>
  </cols>
  <sheetData>
    <row r="1" spans="1:13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63</v>
      </c>
      <c r="F1" s="2" t="s">
        <v>62</v>
      </c>
      <c r="G1" s="2" t="s">
        <v>64</v>
      </c>
      <c r="H1" s="2" t="s">
        <v>65</v>
      </c>
      <c r="I1" s="2" t="s">
        <v>66</v>
      </c>
      <c r="J1" s="2" t="s">
        <v>178</v>
      </c>
      <c r="K1" s="2" t="s">
        <v>179</v>
      </c>
      <c r="L1" s="2" t="s">
        <v>180</v>
      </c>
      <c r="M1" s="2" t="s">
        <v>124</v>
      </c>
    </row>
    <row r="2" spans="1:13" x14ac:dyDescent="0.2">
      <c r="A2" s="4" t="s">
        <v>4</v>
      </c>
      <c r="B2" s="5" t="s">
        <v>6</v>
      </c>
      <c r="C2" s="5" t="s">
        <v>7</v>
      </c>
      <c r="D2" s="5" t="s">
        <v>8</v>
      </c>
      <c r="F2" s="3">
        <f>E2/1000</f>
        <v>0</v>
      </c>
      <c r="H2" s="3">
        <f>G2/1000</f>
        <v>0</v>
      </c>
      <c r="I2" s="3" t="e">
        <f>F2/H2</f>
        <v>#DIV/0!</v>
      </c>
      <c r="J2" s="3">
        <v>6.5880710000000002</v>
      </c>
      <c r="K2" s="3">
        <v>12.075485</v>
      </c>
      <c r="L2" s="3">
        <v>5.7928240000000004</v>
      </c>
      <c r="M2" s="19">
        <f>AVERAGE(J2:L2)</f>
        <v>8.1521266666666659</v>
      </c>
    </row>
    <row r="3" spans="1:13" x14ac:dyDescent="0.2">
      <c r="A3" s="4" t="s">
        <v>42</v>
      </c>
      <c r="B3" s="5" t="s">
        <v>6</v>
      </c>
      <c r="C3" s="5" t="s">
        <v>7</v>
      </c>
      <c r="D3" s="5" t="s">
        <v>8</v>
      </c>
      <c r="F3" s="3">
        <f>E3/1000</f>
        <v>0</v>
      </c>
      <c r="H3" s="3">
        <f>G3/1000</f>
        <v>0</v>
      </c>
      <c r="I3" s="3" t="e">
        <f>F3/H3</f>
        <v>#DIV/0!</v>
      </c>
      <c r="J3" s="3">
        <v>13.984628000000001</v>
      </c>
      <c r="K3" s="3">
        <v>3.6825450000000002</v>
      </c>
      <c r="L3" s="3">
        <v>3.6365379999999998</v>
      </c>
      <c r="M3" s="19">
        <f t="shared" ref="M3:M37" si="0">AVERAGE(J3:L3)</f>
        <v>7.1012370000000002</v>
      </c>
    </row>
    <row r="4" spans="1:13" x14ac:dyDescent="0.2">
      <c r="A4" s="6" t="s">
        <v>9</v>
      </c>
      <c r="B4" s="7" t="s">
        <v>6</v>
      </c>
      <c r="C4" s="7" t="s">
        <v>7</v>
      </c>
      <c r="D4" s="7" t="s">
        <v>8</v>
      </c>
      <c r="F4" s="3">
        <f t="shared" ref="F4:F37" si="1">E4/1000</f>
        <v>0</v>
      </c>
      <c r="H4" s="3">
        <f t="shared" ref="H4:H37" si="2">G4/1000</f>
        <v>0</v>
      </c>
      <c r="I4" s="3" t="e">
        <f t="shared" ref="I4:I37" si="3">F4/H4</f>
        <v>#DIV/0!</v>
      </c>
      <c r="J4" s="3">
        <v>5.073423</v>
      </c>
      <c r="K4" s="3">
        <v>8.3802079999999997</v>
      </c>
      <c r="L4" s="3">
        <v>2.3004199999999999</v>
      </c>
      <c r="M4" s="21">
        <f t="shared" si="0"/>
        <v>5.2513503333333338</v>
      </c>
    </row>
    <row r="5" spans="1:13" x14ac:dyDescent="0.2">
      <c r="A5" s="6" t="s">
        <v>43</v>
      </c>
      <c r="B5" s="7" t="s">
        <v>6</v>
      </c>
      <c r="C5" s="7" t="s">
        <v>7</v>
      </c>
      <c r="D5" s="7" t="s">
        <v>8</v>
      </c>
      <c r="F5" s="3">
        <f t="shared" si="1"/>
        <v>0</v>
      </c>
      <c r="H5" s="3">
        <f t="shared" si="2"/>
        <v>0</v>
      </c>
      <c r="I5" s="3" t="e">
        <f t="shared" si="3"/>
        <v>#DIV/0!</v>
      </c>
      <c r="J5" s="3">
        <v>4.073423</v>
      </c>
      <c r="K5" s="3">
        <v>6.3802079999999997</v>
      </c>
      <c r="L5" s="3">
        <v>1.3004199999999999</v>
      </c>
      <c r="M5" s="19">
        <f t="shared" si="0"/>
        <v>3.9180170000000003</v>
      </c>
    </row>
    <row r="6" spans="1:13" x14ac:dyDescent="0.2">
      <c r="A6" s="4" t="s">
        <v>11</v>
      </c>
      <c r="B6" s="5" t="s">
        <v>6</v>
      </c>
      <c r="C6" s="5" t="s">
        <v>7</v>
      </c>
      <c r="D6" s="5" t="s">
        <v>8</v>
      </c>
      <c r="F6" s="3">
        <f t="shared" si="1"/>
        <v>0</v>
      </c>
      <c r="H6" s="3">
        <f t="shared" si="2"/>
        <v>0</v>
      </c>
      <c r="I6" s="3" t="e">
        <f t="shared" si="3"/>
        <v>#DIV/0!</v>
      </c>
      <c r="J6" s="3">
        <v>2.708116</v>
      </c>
      <c r="K6" s="3">
        <v>7.6100979999999998</v>
      </c>
      <c r="L6" s="3">
        <v>3.06684</v>
      </c>
      <c r="M6" s="19">
        <f t="shared" si="0"/>
        <v>4.4616846666666667</v>
      </c>
    </row>
    <row r="7" spans="1:13" x14ac:dyDescent="0.2">
      <c r="A7" s="4" t="s">
        <v>46</v>
      </c>
      <c r="B7" s="5" t="s">
        <v>6</v>
      </c>
      <c r="C7" s="5" t="s">
        <v>7</v>
      </c>
      <c r="D7" s="5" t="s">
        <v>8</v>
      </c>
      <c r="F7" s="3">
        <f t="shared" si="1"/>
        <v>0</v>
      </c>
      <c r="H7" s="3">
        <f t="shared" si="2"/>
        <v>0</v>
      </c>
      <c r="I7" s="3" t="e">
        <f t="shared" si="3"/>
        <v>#DIV/0!</v>
      </c>
      <c r="J7" s="3">
        <v>0.462312</v>
      </c>
      <c r="K7" s="3">
        <v>1.1227579999999999</v>
      </c>
      <c r="L7" s="3">
        <v>2.3451610000000001</v>
      </c>
      <c r="M7" s="19">
        <f t="shared" si="0"/>
        <v>1.3100769999999999</v>
      </c>
    </row>
    <row r="8" spans="1:13" x14ac:dyDescent="0.2">
      <c r="A8" s="6" t="s">
        <v>13</v>
      </c>
      <c r="B8" s="7" t="s">
        <v>6</v>
      </c>
      <c r="C8" s="7" t="s">
        <v>7</v>
      </c>
      <c r="D8" s="7" t="s">
        <v>8</v>
      </c>
      <c r="F8" s="3">
        <f t="shared" si="1"/>
        <v>0</v>
      </c>
      <c r="H8" s="3">
        <f t="shared" si="2"/>
        <v>0</v>
      </c>
      <c r="I8" s="3" t="e">
        <f t="shared" si="3"/>
        <v>#DIV/0!</v>
      </c>
      <c r="J8" s="11"/>
      <c r="M8" s="19" t="e">
        <f t="shared" si="0"/>
        <v>#DIV/0!</v>
      </c>
    </row>
    <row r="9" spans="1:13" x14ac:dyDescent="0.2">
      <c r="A9" s="6" t="s">
        <v>16</v>
      </c>
      <c r="B9" s="7" t="s">
        <v>6</v>
      </c>
      <c r="C9" s="7" t="s">
        <v>7</v>
      </c>
      <c r="D9" s="7" t="s">
        <v>8</v>
      </c>
      <c r="F9" s="3">
        <f t="shared" si="1"/>
        <v>0</v>
      </c>
      <c r="H9" s="3">
        <f t="shared" si="2"/>
        <v>0</v>
      </c>
      <c r="I9" s="3" t="e">
        <f t="shared" si="3"/>
        <v>#DIV/0!</v>
      </c>
      <c r="J9" s="11"/>
      <c r="M9" s="19" t="e">
        <f t="shared" si="0"/>
        <v>#DIV/0!</v>
      </c>
    </row>
    <row r="10" spans="1:13" x14ac:dyDescent="0.2">
      <c r="A10" s="4" t="s">
        <v>17</v>
      </c>
      <c r="B10" s="5" t="s">
        <v>6</v>
      </c>
      <c r="C10" s="5" t="s">
        <v>7</v>
      </c>
      <c r="D10" s="5" t="s">
        <v>8</v>
      </c>
      <c r="F10" s="3">
        <f t="shared" si="1"/>
        <v>0</v>
      </c>
      <c r="H10" s="3">
        <f t="shared" si="2"/>
        <v>0</v>
      </c>
      <c r="I10" s="3" t="e">
        <f t="shared" si="3"/>
        <v>#DIV/0!</v>
      </c>
      <c r="J10" s="11"/>
      <c r="M10" s="19" t="e">
        <f t="shared" si="0"/>
        <v>#DIV/0!</v>
      </c>
    </row>
    <row r="11" spans="1:13" x14ac:dyDescent="0.2">
      <c r="A11" s="4" t="s">
        <v>14</v>
      </c>
      <c r="B11" s="5" t="s">
        <v>6</v>
      </c>
      <c r="C11" s="5" t="s">
        <v>7</v>
      </c>
      <c r="D11" s="5" t="s">
        <v>8</v>
      </c>
      <c r="F11" s="3">
        <f t="shared" si="1"/>
        <v>0</v>
      </c>
      <c r="H11" s="3">
        <f t="shared" si="2"/>
        <v>0</v>
      </c>
      <c r="I11" s="3" t="e">
        <f t="shared" si="3"/>
        <v>#DIV/0!</v>
      </c>
      <c r="J11" s="11"/>
      <c r="M11" s="19" t="e">
        <f t="shared" si="0"/>
        <v>#DIV/0!</v>
      </c>
    </row>
    <row r="12" spans="1:13" x14ac:dyDescent="0.2">
      <c r="A12" s="6" t="s">
        <v>15</v>
      </c>
      <c r="B12" s="7" t="s">
        <v>6</v>
      </c>
      <c r="C12" s="7" t="s">
        <v>7</v>
      </c>
      <c r="D12" s="7" t="s">
        <v>8</v>
      </c>
      <c r="F12" s="3">
        <f t="shared" si="1"/>
        <v>0</v>
      </c>
      <c r="H12" s="3">
        <f t="shared" si="2"/>
        <v>0</v>
      </c>
      <c r="I12" s="3" t="e">
        <f t="shared" si="3"/>
        <v>#DIV/0!</v>
      </c>
      <c r="J12" s="11"/>
      <c r="M12" s="19" t="e">
        <f t="shared" si="0"/>
        <v>#DIV/0!</v>
      </c>
    </row>
    <row r="13" spans="1:13" ht="17" thickBot="1" x14ac:dyDescent="0.25">
      <c r="A13" s="8" t="s">
        <v>18</v>
      </c>
      <c r="B13" s="9" t="s">
        <v>6</v>
      </c>
      <c r="C13" s="9" t="s">
        <v>7</v>
      </c>
      <c r="D13" s="9" t="s">
        <v>8</v>
      </c>
      <c r="E13" s="9"/>
      <c r="F13" s="9">
        <f t="shared" si="1"/>
        <v>0</v>
      </c>
      <c r="G13" s="9"/>
      <c r="H13" s="9">
        <f t="shared" si="2"/>
        <v>0</v>
      </c>
      <c r="I13" s="9" t="e">
        <f t="shared" si="3"/>
        <v>#DIV/0!</v>
      </c>
      <c r="J13" s="12"/>
      <c r="K13" s="8"/>
      <c r="M13" s="19" t="e">
        <f t="shared" si="0"/>
        <v>#DIV/0!</v>
      </c>
    </row>
    <row r="14" spans="1:13" x14ac:dyDescent="0.2">
      <c r="A14" s="4" t="s">
        <v>19</v>
      </c>
      <c r="B14" s="5" t="s">
        <v>6</v>
      </c>
      <c r="C14" s="5" t="s">
        <v>7</v>
      </c>
      <c r="D14" s="5" t="s">
        <v>8</v>
      </c>
      <c r="F14" s="3">
        <f t="shared" si="1"/>
        <v>0</v>
      </c>
      <c r="H14" s="3">
        <f t="shared" si="2"/>
        <v>0</v>
      </c>
      <c r="I14" s="3" t="e">
        <f t="shared" si="3"/>
        <v>#DIV/0!</v>
      </c>
      <c r="J14" s="3">
        <v>3.7245010000000001</v>
      </c>
      <c r="K14" s="3">
        <v>13.689598</v>
      </c>
      <c r="L14" s="3">
        <v>12.474356</v>
      </c>
      <c r="M14" s="19">
        <f t="shared" si="0"/>
        <v>9.9628183333333329</v>
      </c>
    </row>
    <row r="15" spans="1:13" x14ac:dyDescent="0.2">
      <c r="A15" s="4" t="s">
        <v>57</v>
      </c>
      <c r="B15" s="5" t="s">
        <v>6</v>
      </c>
      <c r="C15" s="5" t="s">
        <v>7</v>
      </c>
      <c r="D15" s="5" t="s">
        <v>8</v>
      </c>
      <c r="F15" s="3">
        <f t="shared" si="1"/>
        <v>0</v>
      </c>
      <c r="H15" s="3">
        <f t="shared" si="2"/>
        <v>0</v>
      </c>
      <c r="I15" s="3" t="e">
        <f t="shared" si="3"/>
        <v>#DIV/0!</v>
      </c>
      <c r="J15" s="3">
        <v>3.1731410000000002</v>
      </c>
      <c r="K15" s="3">
        <v>1.7576320000000001</v>
      </c>
      <c r="L15" s="3">
        <v>2.0075949999999998</v>
      </c>
      <c r="M15" s="19">
        <f t="shared" si="0"/>
        <v>2.3127893333333334</v>
      </c>
    </row>
    <row r="16" spans="1:13" x14ac:dyDescent="0.2">
      <c r="A16" s="6" t="s">
        <v>20</v>
      </c>
      <c r="B16" s="7" t="s">
        <v>6</v>
      </c>
      <c r="C16" s="7" t="s">
        <v>7</v>
      </c>
      <c r="D16" s="7" t="s">
        <v>8</v>
      </c>
      <c r="F16" s="3">
        <f t="shared" si="1"/>
        <v>0</v>
      </c>
      <c r="H16" s="3">
        <f t="shared" si="2"/>
        <v>0</v>
      </c>
      <c r="I16" s="3" t="e">
        <f t="shared" si="3"/>
        <v>#DIV/0!</v>
      </c>
      <c r="J16" s="3">
        <v>11.912435</v>
      </c>
      <c r="K16" s="3">
        <v>10.772859</v>
      </c>
      <c r="L16" s="3">
        <v>28.088685999999999</v>
      </c>
      <c r="M16" s="19">
        <f t="shared" si="0"/>
        <v>16.924659999999999</v>
      </c>
    </row>
    <row r="17" spans="1:13" x14ac:dyDescent="0.2">
      <c r="A17" s="6" t="s">
        <v>44</v>
      </c>
      <c r="B17" s="7" t="s">
        <v>6</v>
      </c>
      <c r="C17" s="7" t="s">
        <v>7</v>
      </c>
      <c r="D17" s="7" t="s">
        <v>8</v>
      </c>
      <c r="F17" s="3">
        <f t="shared" si="1"/>
        <v>0</v>
      </c>
      <c r="H17" s="3">
        <f t="shared" si="2"/>
        <v>0</v>
      </c>
      <c r="I17" s="3" t="e">
        <f t="shared" si="3"/>
        <v>#DIV/0!</v>
      </c>
      <c r="J17" s="3">
        <v>15.498372</v>
      </c>
      <c r="K17" s="3">
        <v>26.937138000000001</v>
      </c>
      <c r="L17" s="3">
        <v>12.654297</v>
      </c>
      <c r="M17" s="19">
        <f t="shared" si="0"/>
        <v>18.363268999999999</v>
      </c>
    </row>
    <row r="18" spans="1:13" x14ac:dyDescent="0.2">
      <c r="A18" s="4" t="s">
        <v>22</v>
      </c>
      <c r="B18" s="5" t="s">
        <v>6</v>
      </c>
      <c r="C18" s="5" t="s">
        <v>7</v>
      </c>
      <c r="D18" s="5" t="s">
        <v>8</v>
      </c>
      <c r="F18" s="3">
        <f t="shared" si="1"/>
        <v>0</v>
      </c>
      <c r="H18" s="3">
        <f t="shared" si="2"/>
        <v>0</v>
      </c>
      <c r="I18" s="3" t="e">
        <f t="shared" si="3"/>
        <v>#DIV/0!</v>
      </c>
      <c r="J18" s="3">
        <v>26.618417000000001</v>
      </c>
      <c r="K18" s="3">
        <v>4.7905090000000001</v>
      </c>
      <c r="L18" s="3">
        <v>19.434932</v>
      </c>
      <c r="M18" s="19">
        <f t="shared" si="0"/>
        <v>16.947952666666666</v>
      </c>
    </row>
    <row r="19" spans="1:13" x14ac:dyDescent="0.2">
      <c r="A19" s="4" t="s">
        <v>47</v>
      </c>
      <c r="B19" s="5" t="s">
        <v>6</v>
      </c>
      <c r="C19" s="5" t="s">
        <v>7</v>
      </c>
      <c r="D19" s="5" t="s">
        <v>8</v>
      </c>
      <c r="F19" s="3">
        <f t="shared" si="1"/>
        <v>0</v>
      </c>
      <c r="H19" s="3">
        <f t="shared" si="2"/>
        <v>0</v>
      </c>
      <c r="I19" s="3" t="e">
        <f t="shared" si="3"/>
        <v>#DIV/0!</v>
      </c>
      <c r="J19" s="3">
        <v>23.5625</v>
      </c>
      <c r="K19" s="3">
        <v>21.013527</v>
      </c>
      <c r="L19" s="3">
        <v>15.914785999999999</v>
      </c>
      <c r="M19" s="19">
        <f t="shared" si="0"/>
        <v>20.163604333333332</v>
      </c>
    </row>
    <row r="20" spans="1:13" x14ac:dyDescent="0.2">
      <c r="A20" s="6" t="s">
        <v>24</v>
      </c>
      <c r="B20" s="7" t="s">
        <v>6</v>
      </c>
      <c r="C20" s="7" t="s">
        <v>7</v>
      </c>
      <c r="D20" s="7" t="s">
        <v>8</v>
      </c>
      <c r="F20" s="3">
        <f t="shared" si="1"/>
        <v>0</v>
      </c>
      <c r="H20" s="3">
        <f t="shared" si="2"/>
        <v>0</v>
      </c>
      <c r="I20" s="3" t="e">
        <f t="shared" si="3"/>
        <v>#DIV/0!</v>
      </c>
      <c r="J20" s="11"/>
      <c r="M20" s="19" t="e">
        <f t="shared" si="0"/>
        <v>#DIV/0!</v>
      </c>
    </row>
    <row r="21" spans="1:13" x14ac:dyDescent="0.2">
      <c r="A21" s="6" t="s">
        <v>25</v>
      </c>
      <c r="B21" s="7" t="s">
        <v>6</v>
      </c>
      <c r="C21" s="7" t="s">
        <v>7</v>
      </c>
      <c r="D21" s="7" t="s">
        <v>8</v>
      </c>
      <c r="F21" s="3">
        <f t="shared" si="1"/>
        <v>0</v>
      </c>
      <c r="H21" s="3">
        <f t="shared" si="2"/>
        <v>0</v>
      </c>
      <c r="I21" s="3" t="e">
        <f t="shared" si="3"/>
        <v>#DIV/0!</v>
      </c>
      <c r="J21" s="11"/>
      <c r="M21" s="19" t="e">
        <f t="shared" si="0"/>
        <v>#DIV/0!</v>
      </c>
    </row>
    <row r="22" spans="1:13" x14ac:dyDescent="0.2">
      <c r="A22" s="4" t="s">
        <v>26</v>
      </c>
      <c r="B22" s="5" t="s">
        <v>6</v>
      </c>
      <c r="C22" s="5" t="s">
        <v>7</v>
      </c>
      <c r="D22" s="5" t="s">
        <v>8</v>
      </c>
      <c r="F22" s="3">
        <f t="shared" si="1"/>
        <v>0</v>
      </c>
      <c r="H22" s="3">
        <f t="shared" si="2"/>
        <v>0</v>
      </c>
      <c r="I22" s="3" t="e">
        <f t="shared" si="3"/>
        <v>#DIV/0!</v>
      </c>
      <c r="J22" s="11"/>
      <c r="M22" s="19" t="e">
        <f t="shared" si="0"/>
        <v>#DIV/0!</v>
      </c>
    </row>
    <row r="23" spans="1:13" x14ac:dyDescent="0.2">
      <c r="A23" s="4" t="s">
        <v>27</v>
      </c>
      <c r="B23" s="5" t="s">
        <v>6</v>
      </c>
      <c r="C23" s="5" t="s">
        <v>7</v>
      </c>
      <c r="D23" s="5" t="s">
        <v>8</v>
      </c>
      <c r="E23" s="7"/>
      <c r="F23" s="7">
        <f t="shared" si="1"/>
        <v>0</v>
      </c>
      <c r="G23" s="7"/>
      <c r="H23" s="7">
        <f t="shared" si="2"/>
        <v>0</v>
      </c>
      <c r="I23" s="7" t="e">
        <f t="shared" si="3"/>
        <v>#DIV/0!</v>
      </c>
      <c r="J23" s="11"/>
      <c r="M23" s="19" t="e">
        <f t="shared" si="0"/>
        <v>#DIV/0!</v>
      </c>
    </row>
    <row r="24" spans="1:13" x14ac:dyDescent="0.2">
      <c r="A24" s="6" t="s">
        <v>28</v>
      </c>
      <c r="B24" s="7" t="s">
        <v>6</v>
      </c>
      <c r="C24" s="7" t="s">
        <v>7</v>
      </c>
      <c r="D24" s="7" t="s">
        <v>8</v>
      </c>
      <c r="E24" s="7"/>
      <c r="F24" s="7">
        <f t="shared" si="1"/>
        <v>0</v>
      </c>
      <c r="G24" s="7"/>
      <c r="H24" s="7">
        <f t="shared" si="2"/>
        <v>0</v>
      </c>
      <c r="I24" s="7" t="e">
        <f t="shared" si="3"/>
        <v>#DIV/0!</v>
      </c>
      <c r="J24" s="13"/>
      <c r="K24" s="6"/>
      <c r="M24" s="19" t="e">
        <f t="shared" si="0"/>
        <v>#DIV/0!</v>
      </c>
    </row>
    <row r="25" spans="1:13" ht="17" thickBot="1" x14ac:dyDescent="0.25">
      <c r="A25" s="8" t="s">
        <v>29</v>
      </c>
      <c r="B25" s="9" t="s">
        <v>6</v>
      </c>
      <c r="C25" s="9" t="s">
        <v>7</v>
      </c>
      <c r="D25" s="9" t="s">
        <v>8</v>
      </c>
      <c r="E25" s="9"/>
      <c r="F25" s="9">
        <f t="shared" si="1"/>
        <v>0</v>
      </c>
      <c r="G25" s="9"/>
      <c r="H25" s="9">
        <f t="shared" si="2"/>
        <v>0</v>
      </c>
      <c r="I25" s="9" t="e">
        <f t="shared" si="3"/>
        <v>#DIV/0!</v>
      </c>
      <c r="J25" s="12"/>
      <c r="K25" s="8"/>
      <c r="M25" s="19" t="e">
        <f t="shared" si="0"/>
        <v>#DIV/0!</v>
      </c>
    </row>
    <row r="26" spans="1:13" x14ac:dyDescent="0.2">
      <c r="A26" s="4" t="s">
        <v>30</v>
      </c>
      <c r="B26" s="5" t="s">
        <v>6</v>
      </c>
      <c r="C26" s="5" t="s">
        <v>7</v>
      </c>
      <c r="D26" s="5" t="s">
        <v>8</v>
      </c>
      <c r="F26" s="3">
        <f t="shared" si="1"/>
        <v>0</v>
      </c>
      <c r="H26" s="3">
        <f t="shared" si="2"/>
        <v>0</v>
      </c>
      <c r="I26" s="3" t="e">
        <f t="shared" si="3"/>
        <v>#DIV/0!</v>
      </c>
      <c r="J26" s="3">
        <v>37.503110999999997</v>
      </c>
      <c r="K26" s="3">
        <v>51.255352999999999</v>
      </c>
      <c r="L26" s="3">
        <v>50.651259000000003</v>
      </c>
      <c r="M26" s="19">
        <f t="shared" si="0"/>
        <v>46.469907666666671</v>
      </c>
    </row>
    <row r="27" spans="1:13" x14ac:dyDescent="0.2">
      <c r="A27" s="4" t="s">
        <v>30</v>
      </c>
      <c r="B27" s="5" t="s">
        <v>6</v>
      </c>
      <c r="C27" s="5" t="s">
        <v>7</v>
      </c>
      <c r="D27" s="5" t="s">
        <v>8</v>
      </c>
      <c r="F27" s="3">
        <f t="shared" si="1"/>
        <v>0</v>
      </c>
      <c r="H27" s="3">
        <f t="shared" si="2"/>
        <v>0</v>
      </c>
      <c r="I27" s="3" t="e">
        <f t="shared" si="3"/>
        <v>#DIV/0!</v>
      </c>
      <c r="J27" s="3">
        <v>15.839699</v>
      </c>
      <c r="K27" s="3">
        <v>24.650607999999998</v>
      </c>
      <c r="L27" s="3">
        <v>37.755172000000002</v>
      </c>
      <c r="M27" s="19">
        <f t="shared" si="0"/>
        <v>26.081826333333336</v>
      </c>
    </row>
    <row r="28" spans="1:13" x14ac:dyDescent="0.2">
      <c r="A28" s="6" t="s">
        <v>31</v>
      </c>
      <c r="B28" s="7" t="s">
        <v>6</v>
      </c>
      <c r="C28" s="7" t="s">
        <v>7</v>
      </c>
      <c r="D28" s="7" t="s">
        <v>8</v>
      </c>
      <c r="F28" s="3">
        <f t="shared" si="1"/>
        <v>0</v>
      </c>
      <c r="H28" s="3">
        <f t="shared" si="2"/>
        <v>0</v>
      </c>
      <c r="I28" s="3" t="e">
        <f t="shared" si="3"/>
        <v>#DIV/0!</v>
      </c>
      <c r="J28" s="3">
        <v>33.300925999999997</v>
      </c>
      <c r="K28" s="3">
        <v>12.022532999999999</v>
      </c>
      <c r="L28" s="3">
        <v>41.349429000000001</v>
      </c>
      <c r="M28" s="19">
        <f t="shared" si="0"/>
        <v>28.890962666666667</v>
      </c>
    </row>
    <row r="29" spans="1:13" x14ac:dyDescent="0.2">
      <c r="A29" s="6" t="s">
        <v>45</v>
      </c>
      <c r="B29" s="7" t="s">
        <v>6</v>
      </c>
      <c r="C29" s="7" t="s">
        <v>7</v>
      </c>
      <c r="D29" s="7" t="s">
        <v>8</v>
      </c>
      <c r="F29" s="3">
        <f t="shared" si="1"/>
        <v>0</v>
      </c>
      <c r="H29" s="3">
        <f t="shared" si="2"/>
        <v>0</v>
      </c>
      <c r="I29" s="3" t="e">
        <f t="shared" si="3"/>
        <v>#DIV/0!</v>
      </c>
      <c r="J29" s="3">
        <v>44.418438999999999</v>
      </c>
      <c r="K29" s="3">
        <v>17.827112</v>
      </c>
      <c r="L29" s="3">
        <v>31.626953</v>
      </c>
      <c r="M29" s="19">
        <f t="shared" si="0"/>
        <v>31.290834666666665</v>
      </c>
    </row>
    <row r="30" spans="1:13" x14ac:dyDescent="0.2">
      <c r="A30" s="4" t="s">
        <v>33</v>
      </c>
      <c r="B30" s="5" t="s">
        <v>6</v>
      </c>
      <c r="C30" s="5" t="s">
        <v>7</v>
      </c>
      <c r="D30" s="5" t="s">
        <v>8</v>
      </c>
      <c r="F30" s="3">
        <f t="shared" si="1"/>
        <v>0</v>
      </c>
      <c r="H30" s="3">
        <f t="shared" si="2"/>
        <v>0</v>
      </c>
      <c r="I30" s="3" t="e">
        <f t="shared" si="3"/>
        <v>#DIV/0!</v>
      </c>
      <c r="J30" s="3">
        <v>59.009368000000002</v>
      </c>
      <c r="K30" s="3">
        <v>22.267795</v>
      </c>
      <c r="L30" s="3">
        <v>54.484411000000001</v>
      </c>
      <c r="M30" s="19">
        <f t="shared" si="0"/>
        <v>45.253858000000001</v>
      </c>
    </row>
    <row r="31" spans="1:13" x14ac:dyDescent="0.2">
      <c r="A31" s="4" t="s">
        <v>48</v>
      </c>
      <c r="B31" s="5" t="s">
        <v>6</v>
      </c>
      <c r="C31" s="5" t="s">
        <v>7</v>
      </c>
      <c r="D31" s="5" t="s">
        <v>8</v>
      </c>
      <c r="F31" s="3">
        <f t="shared" si="1"/>
        <v>0</v>
      </c>
      <c r="H31" s="3">
        <f t="shared" si="2"/>
        <v>0</v>
      </c>
      <c r="I31" s="3" t="e">
        <f t="shared" si="3"/>
        <v>#DIV/0!</v>
      </c>
      <c r="J31" s="3">
        <v>46.227792000000001</v>
      </c>
      <c r="K31" s="3">
        <v>30.313983</v>
      </c>
      <c r="L31" s="3">
        <v>51.778283999999999</v>
      </c>
      <c r="M31" s="19">
        <f>AVERAGE(J31:L31)</f>
        <v>42.773353000000007</v>
      </c>
    </row>
    <row r="32" spans="1:13" x14ac:dyDescent="0.2">
      <c r="A32" s="6" t="s">
        <v>35</v>
      </c>
      <c r="B32" s="7" t="s">
        <v>6</v>
      </c>
      <c r="C32" s="7" t="s">
        <v>7</v>
      </c>
      <c r="D32" s="7" t="s">
        <v>8</v>
      </c>
      <c r="F32" s="3">
        <f t="shared" si="1"/>
        <v>0</v>
      </c>
      <c r="H32" s="3">
        <f t="shared" si="2"/>
        <v>0</v>
      </c>
      <c r="I32" s="3" t="e">
        <f t="shared" si="3"/>
        <v>#DIV/0!</v>
      </c>
      <c r="J32" s="11"/>
      <c r="M32" s="19" t="e">
        <f t="shared" si="0"/>
        <v>#DIV/0!</v>
      </c>
    </row>
    <row r="33" spans="1:15" x14ac:dyDescent="0.2">
      <c r="A33" s="6" t="s">
        <v>36</v>
      </c>
      <c r="B33" s="7" t="s">
        <v>6</v>
      </c>
      <c r="C33" s="7" t="s">
        <v>7</v>
      </c>
      <c r="D33" s="7" t="s">
        <v>8</v>
      </c>
      <c r="F33" s="3">
        <f t="shared" si="1"/>
        <v>0</v>
      </c>
      <c r="H33" s="3">
        <f t="shared" si="2"/>
        <v>0</v>
      </c>
      <c r="I33" s="3" t="e">
        <f t="shared" si="3"/>
        <v>#DIV/0!</v>
      </c>
      <c r="J33" s="11"/>
      <c r="M33" s="19" t="e">
        <f t="shared" si="0"/>
        <v>#DIV/0!</v>
      </c>
    </row>
    <row r="34" spans="1:15" x14ac:dyDescent="0.2">
      <c r="A34" s="4" t="s">
        <v>37</v>
      </c>
      <c r="B34" s="5" t="s">
        <v>6</v>
      </c>
      <c r="C34" s="5" t="s">
        <v>7</v>
      </c>
      <c r="D34" s="5" t="s">
        <v>8</v>
      </c>
      <c r="F34" s="3">
        <f>E34/1000</f>
        <v>0</v>
      </c>
      <c r="H34" s="3">
        <f t="shared" si="2"/>
        <v>0</v>
      </c>
      <c r="I34" s="3" t="e">
        <f t="shared" si="3"/>
        <v>#DIV/0!</v>
      </c>
      <c r="J34" s="11"/>
      <c r="M34" s="19" t="e">
        <f t="shared" si="0"/>
        <v>#DIV/0!</v>
      </c>
    </row>
    <row r="35" spans="1:15" x14ac:dyDescent="0.2">
      <c r="A35" s="4" t="s">
        <v>38</v>
      </c>
      <c r="B35" s="5" t="s">
        <v>6</v>
      </c>
      <c r="C35" s="5" t="s">
        <v>7</v>
      </c>
      <c r="D35" s="5" t="s">
        <v>8</v>
      </c>
      <c r="E35" s="7"/>
      <c r="F35" s="7">
        <f t="shared" si="1"/>
        <v>0</v>
      </c>
      <c r="G35" s="7"/>
      <c r="H35" s="7">
        <f t="shared" si="2"/>
        <v>0</v>
      </c>
      <c r="I35" s="7" t="e">
        <f t="shared" si="3"/>
        <v>#DIV/0!</v>
      </c>
      <c r="J35" s="11"/>
      <c r="M35" s="19" t="e">
        <f t="shared" si="0"/>
        <v>#DIV/0!</v>
      </c>
    </row>
    <row r="36" spans="1:15" x14ac:dyDescent="0.2">
      <c r="A36" s="6" t="s">
        <v>39</v>
      </c>
      <c r="B36" s="7" t="s">
        <v>6</v>
      </c>
      <c r="C36" s="7" t="s">
        <v>7</v>
      </c>
      <c r="D36" s="7" t="s">
        <v>8</v>
      </c>
      <c r="E36" s="7"/>
      <c r="F36" s="7">
        <f t="shared" si="1"/>
        <v>0</v>
      </c>
      <c r="G36" s="7"/>
      <c r="H36" s="7">
        <f>G36/1000</f>
        <v>0</v>
      </c>
      <c r="I36" s="7" t="e">
        <f t="shared" si="3"/>
        <v>#DIV/0!</v>
      </c>
      <c r="J36" s="11"/>
      <c r="M36" s="19" t="e">
        <f t="shared" si="0"/>
        <v>#DIV/0!</v>
      </c>
    </row>
    <row r="37" spans="1:15" ht="17" thickBot="1" x14ac:dyDescent="0.25">
      <c r="A37" s="8" t="s">
        <v>40</v>
      </c>
      <c r="B37" s="9" t="s">
        <v>6</v>
      </c>
      <c r="C37" s="9" t="s">
        <v>7</v>
      </c>
      <c r="D37" s="9" t="s">
        <v>8</v>
      </c>
      <c r="E37" s="9"/>
      <c r="F37" s="9">
        <f t="shared" si="1"/>
        <v>0</v>
      </c>
      <c r="G37" s="9"/>
      <c r="H37" s="9">
        <f t="shared" si="2"/>
        <v>0</v>
      </c>
      <c r="I37" s="9" t="e">
        <f t="shared" si="3"/>
        <v>#DIV/0!</v>
      </c>
      <c r="J37" s="12"/>
      <c r="K37" s="8"/>
      <c r="M37" s="19" t="e">
        <f t="shared" si="0"/>
        <v>#DIV/0!</v>
      </c>
    </row>
    <row r="38" spans="1:15" x14ac:dyDescent="0.2">
      <c r="A38" s="6"/>
      <c r="B38" s="7"/>
      <c r="C38" s="7"/>
      <c r="D38" s="7"/>
      <c r="E38" s="7"/>
      <c r="F38" s="7"/>
      <c r="G38" s="7"/>
      <c r="H38" s="7"/>
      <c r="I38" s="7"/>
      <c r="J38" s="13"/>
      <c r="K38" s="6"/>
      <c r="M38" s="19"/>
    </row>
    <row r="39" spans="1:15" x14ac:dyDescent="0.2">
      <c r="A39" s="6"/>
      <c r="B39" s="7"/>
      <c r="C39" s="7"/>
      <c r="D39" s="7"/>
      <c r="E39" s="7"/>
      <c r="F39" s="7"/>
      <c r="G39" s="7"/>
      <c r="H39" s="7"/>
      <c r="I39" s="7"/>
      <c r="J39" s="13"/>
      <c r="K39" s="6"/>
      <c r="M39" s="19"/>
    </row>
    <row r="40" spans="1:15" x14ac:dyDescent="0.2">
      <c r="A40" s="20" t="s">
        <v>125</v>
      </c>
    </row>
    <row r="41" spans="1:15" x14ac:dyDescent="0.2">
      <c r="A41" s="1" t="s">
        <v>177</v>
      </c>
      <c r="B41" t="s">
        <v>118</v>
      </c>
      <c r="C41" t="s">
        <v>119</v>
      </c>
      <c r="D41" t="s">
        <v>120</v>
      </c>
      <c r="E41" s="3" t="s">
        <v>121</v>
      </c>
      <c r="F41" s="3" t="s">
        <v>122</v>
      </c>
      <c r="G41" s="3" t="s">
        <v>123</v>
      </c>
      <c r="I41" s="1"/>
      <c r="M41" s="3"/>
      <c r="N41" s="3"/>
      <c r="O41" s="3"/>
    </row>
    <row r="42" spans="1:15" x14ac:dyDescent="0.2">
      <c r="A42" t="s">
        <v>181</v>
      </c>
      <c r="B42">
        <v>66</v>
      </c>
      <c r="C42">
        <v>458627</v>
      </c>
      <c r="D42">
        <v>6948.8939389999996</v>
      </c>
      <c r="E42" s="3">
        <v>6.5880710000000002</v>
      </c>
      <c r="F42" s="3">
        <v>69.510749000000004</v>
      </c>
      <c r="G42" s="3">
        <v>315861.18181799998</v>
      </c>
      <c r="I42"/>
      <c r="M42" s="3"/>
      <c r="N42" s="3"/>
      <c r="O42" s="3"/>
    </row>
    <row r="43" spans="1:15" x14ac:dyDescent="0.2">
      <c r="A43" t="s">
        <v>182</v>
      </c>
      <c r="B43">
        <v>94</v>
      </c>
      <c r="C43">
        <v>333863</v>
      </c>
      <c r="D43">
        <v>3551.7340429999999</v>
      </c>
      <c r="E43" s="3">
        <v>12.075485</v>
      </c>
      <c r="F43" s="3">
        <v>72.618148000000005</v>
      </c>
      <c r="G43" s="3">
        <v>146988.30851100001</v>
      </c>
      <c r="I43"/>
      <c r="M43" s="3"/>
      <c r="N43" s="3"/>
      <c r="O43" s="3"/>
    </row>
    <row r="44" spans="1:15" x14ac:dyDescent="0.2">
      <c r="A44" t="s">
        <v>183</v>
      </c>
      <c r="B44">
        <v>61</v>
      </c>
      <c r="C44">
        <v>160160</v>
      </c>
      <c r="D44">
        <v>2625.57377</v>
      </c>
      <c r="E44" s="3">
        <v>5.7928240000000004</v>
      </c>
      <c r="F44" s="3">
        <v>70.397319999999993</v>
      </c>
      <c r="G44" s="3">
        <v>121162.06557399999</v>
      </c>
      <c r="I44"/>
      <c r="M44" s="3"/>
      <c r="N44" s="3"/>
      <c r="O44" s="3"/>
    </row>
    <row r="45" spans="1:15" x14ac:dyDescent="0.2">
      <c r="A45" t="s">
        <v>184</v>
      </c>
      <c r="B45">
        <v>935</v>
      </c>
      <c r="C45">
        <v>386647</v>
      </c>
      <c r="D45">
        <v>413.52620300000001</v>
      </c>
      <c r="E45" s="3">
        <v>13.984628000000001</v>
      </c>
      <c r="F45" s="3">
        <v>76.193785000000005</v>
      </c>
      <c r="G45" s="3">
        <v>23488.517647000001</v>
      </c>
      <c r="I45"/>
      <c r="M45" s="3"/>
      <c r="N45" s="3"/>
      <c r="O45" s="3"/>
    </row>
    <row r="46" spans="1:15" x14ac:dyDescent="0.2">
      <c r="A46" t="s">
        <v>185</v>
      </c>
      <c r="B46">
        <v>134</v>
      </c>
      <c r="C46">
        <v>101815</v>
      </c>
      <c r="D46">
        <v>759.81343300000003</v>
      </c>
      <c r="E46" s="3">
        <v>3.6825450000000002</v>
      </c>
      <c r="F46" s="3">
        <v>72.906819999999996</v>
      </c>
      <c r="G46" s="3">
        <v>38564.246269000003</v>
      </c>
      <c r="I46"/>
      <c r="M46" s="3"/>
      <c r="N46" s="3"/>
      <c r="O46" s="3"/>
    </row>
    <row r="47" spans="1:15" x14ac:dyDescent="0.2">
      <c r="A47" t="s">
        <v>186</v>
      </c>
      <c r="B47">
        <v>129</v>
      </c>
      <c r="C47">
        <v>100543</v>
      </c>
      <c r="D47">
        <v>779.40310099999999</v>
      </c>
      <c r="E47" s="3">
        <v>3.6365379999999998</v>
      </c>
      <c r="F47" s="3">
        <v>75.197883000000004</v>
      </c>
      <c r="G47" s="3">
        <v>39930.496123999998</v>
      </c>
      <c r="I47"/>
      <c r="M47" s="3"/>
      <c r="N47" s="3"/>
      <c r="O47" s="3"/>
    </row>
    <row r="48" spans="1:15" x14ac:dyDescent="0.2">
      <c r="A48" t="s">
        <v>187</v>
      </c>
      <c r="B48">
        <v>209</v>
      </c>
      <c r="C48">
        <v>112622</v>
      </c>
      <c r="D48">
        <v>538.86124400000006</v>
      </c>
      <c r="E48" s="3">
        <v>4.073423</v>
      </c>
      <c r="F48" s="3">
        <v>77.078016000000005</v>
      </c>
      <c r="G48" s="3">
        <v>29518.5311</v>
      </c>
      <c r="I48"/>
      <c r="M48" s="3"/>
      <c r="N48" s="3"/>
      <c r="O48" s="3"/>
    </row>
    <row r="49" spans="1:21" x14ac:dyDescent="0.2">
      <c r="A49" t="s">
        <v>188</v>
      </c>
      <c r="B49">
        <v>435</v>
      </c>
      <c r="C49">
        <v>176400</v>
      </c>
      <c r="D49">
        <v>405.51724100000001</v>
      </c>
      <c r="E49" s="3">
        <v>6.3802079999999997</v>
      </c>
      <c r="F49" s="3">
        <v>76.982214999999997</v>
      </c>
      <c r="G49" s="3">
        <v>24012.799999999999</v>
      </c>
      <c r="I49"/>
      <c r="M49" s="3"/>
      <c r="N49" s="3"/>
      <c r="O49" s="3"/>
    </row>
    <row r="50" spans="1:21" x14ac:dyDescent="0.2">
      <c r="A50" t="s">
        <v>189</v>
      </c>
      <c r="B50">
        <v>257</v>
      </c>
      <c r="C50">
        <v>35954</v>
      </c>
      <c r="D50">
        <v>139.898833</v>
      </c>
      <c r="E50" s="3">
        <v>1.3004199999999999</v>
      </c>
      <c r="F50" s="3">
        <v>74.646680000000003</v>
      </c>
      <c r="G50" s="3">
        <v>7448.7976650000001</v>
      </c>
      <c r="I50"/>
      <c r="M50" s="3"/>
      <c r="N50" s="3"/>
      <c r="O50" s="3"/>
    </row>
    <row r="51" spans="1:21" x14ac:dyDescent="0.2">
      <c r="A51" t="s">
        <v>190</v>
      </c>
      <c r="B51">
        <v>2144</v>
      </c>
      <c r="C51">
        <v>572538</v>
      </c>
      <c r="D51">
        <v>267.04197799999997</v>
      </c>
      <c r="E51" s="3">
        <v>20.708116</v>
      </c>
      <c r="F51" s="3">
        <v>66.748402999999996</v>
      </c>
      <c r="G51" s="3">
        <v>13795.266791</v>
      </c>
      <c r="I51"/>
      <c r="M51" s="3"/>
      <c r="N51" s="3"/>
      <c r="O51" s="3"/>
    </row>
    <row r="52" spans="1:21" x14ac:dyDescent="0.2">
      <c r="A52" t="s">
        <v>191</v>
      </c>
      <c r="B52">
        <v>1052</v>
      </c>
      <c r="C52">
        <v>210404</v>
      </c>
      <c r="D52">
        <v>200.00380200000001</v>
      </c>
      <c r="E52" s="3">
        <v>7.6100979999999998</v>
      </c>
      <c r="F52" s="3">
        <v>66.140628000000007</v>
      </c>
      <c r="G52" s="3">
        <v>10638.612166999999</v>
      </c>
      <c r="I52"/>
      <c r="M52" s="3"/>
      <c r="N52" s="3"/>
      <c r="O52" s="3"/>
    </row>
    <row r="53" spans="1:21" x14ac:dyDescent="0.2">
      <c r="A53" t="s">
        <v>192</v>
      </c>
      <c r="B53">
        <v>2220</v>
      </c>
      <c r="C53">
        <v>637752</v>
      </c>
      <c r="D53">
        <v>287.27567599999998</v>
      </c>
      <c r="E53" s="3">
        <v>3.06684</v>
      </c>
      <c r="F53" s="3">
        <v>66.935847999999993</v>
      </c>
      <c r="G53" s="3">
        <v>14515.808107999999</v>
      </c>
      <c r="I53"/>
      <c r="M53" s="3"/>
      <c r="N53" s="3"/>
      <c r="O53" s="3"/>
    </row>
    <row r="54" spans="1:21" x14ac:dyDescent="0.2">
      <c r="A54" t="s">
        <v>193</v>
      </c>
      <c r="B54">
        <v>218</v>
      </c>
      <c r="C54">
        <v>12782</v>
      </c>
      <c r="D54">
        <v>58.633028000000003</v>
      </c>
      <c r="E54" s="3">
        <v>0.462312</v>
      </c>
      <c r="F54" s="3">
        <v>133.43953500000001</v>
      </c>
      <c r="G54" s="3">
        <v>6379.3348619999997</v>
      </c>
      <c r="I54"/>
      <c r="M54" s="3"/>
      <c r="N54" s="3"/>
      <c r="O54" s="3"/>
    </row>
    <row r="55" spans="1:21" x14ac:dyDescent="0.2">
      <c r="A55" t="s">
        <v>194</v>
      </c>
      <c r="B55">
        <v>274</v>
      </c>
      <c r="C55">
        <v>31042</v>
      </c>
      <c r="D55">
        <v>113.291971</v>
      </c>
      <c r="E55" s="3">
        <v>1.1227579999999999</v>
      </c>
      <c r="F55" s="3">
        <v>137.54613900000001</v>
      </c>
      <c r="G55" s="3">
        <v>13158.620438</v>
      </c>
      <c r="I55"/>
      <c r="M55" s="3"/>
      <c r="N55" s="3"/>
      <c r="O55" s="3"/>
    </row>
    <row r="56" spans="1:21" x14ac:dyDescent="0.2">
      <c r="A56" t="s">
        <v>195</v>
      </c>
      <c r="B56">
        <v>319</v>
      </c>
      <c r="C56">
        <v>64839</v>
      </c>
      <c r="D56">
        <v>203.25705300000001</v>
      </c>
      <c r="E56" s="3">
        <v>2.3451610000000001</v>
      </c>
      <c r="F56" s="3">
        <v>136.288926</v>
      </c>
      <c r="G56" s="3">
        <v>22977.909091000001</v>
      </c>
      <c r="I56"/>
      <c r="M56" s="3"/>
      <c r="N56" s="3"/>
      <c r="O56" s="3"/>
      <c r="S56" s="3"/>
      <c r="T56" s="3"/>
      <c r="U56" s="3"/>
    </row>
    <row r="57" spans="1:21" x14ac:dyDescent="0.2">
      <c r="A57" t="s">
        <v>196</v>
      </c>
      <c r="B57">
        <v>440</v>
      </c>
      <c r="C57">
        <v>87731</v>
      </c>
      <c r="D57">
        <v>199.38863599999999</v>
      </c>
      <c r="E57" s="3">
        <v>3.1731410000000002</v>
      </c>
      <c r="F57" s="3">
        <v>122.02924299999999</v>
      </c>
      <c r="G57" s="3">
        <v>18498.402273</v>
      </c>
      <c r="I57"/>
      <c r="M57" s="3"/>
      <c r="N57" s="3"/>
      <c r="O57" s="3"/>
      <c r="S57" s="3"/>
      <c r="T57" s="3"/>
      <c r="U57" s="3"/>
    </row>
    <row r="58" spans="1:21" x14ac:dyDescent="0.2">
      <c r="A58" t="s">
        <v>197</v>
      </c>
      <c r="B58">
        <v>337</v>
      </c>
      <c r="C58">
        <v>48595</v>
      </c>
      <c r="D58">
        <v>144.198813</v>
      </c>
      <c r="E58" s="3">
        <v>1.7576320000000001</v>
      </c>
      <c r="F58" s="3">
        <v>123.06639300000001</v>
      </c>
      <c r="G58" s="3">
        <v>14260.210682000001</v>
      </c>
      <c r="I58"/>
      <c r="M58" s="3"/>
      <c r="N58" s="3"/>
      <c r="O58" s="3"/>
      <c r="S58" s="3"/>
      <c r="T58" s="3"/>
      <c r="U58" s="3"/>
    </row>
    <row r="59" spans="1:21" x14ac:dyDescent="0.2">
      <c r="A59" t="s">
        <v>198</v>
      </c>
      <c r="B59">
        <v>475</v>
      </c>
      <c r="C59">
        <v>55506</v>
      </c>
      <c r="D59">
        <v>116.854737</v>
      </c>
      <c r="E59" s="3">
        <v>2.0075949999999998</v>
      </c>
      <c r="F59" s="3">
        <v>122.812377</v>
      </c>
      <c r="G59" s="3">
        <v>12173.713684</v>
      </c>
      <c r="I59"/>
      <c r="M59" s="3"/>
      <c r="N59" s="3"/>
      <c r="O59" s="3"/>
      <c r="S59" s="3"/>
      <c r="T59" s="3"/>
      <c r="U59" s="3"/>
    </row>
    <row r="60" spans="1:21" x14ac:dyDescent="0.2">
      <c r="A60" t="s">
        <v>199</v>
      </c>
      <c r="B60">
        <v>1903</v>
      </c>
      <c r="C60">
        <v>102975</v>
      </c>
      <c r="D60">
        <v>54.111929000000003</v>
      </c>
      <c r="E60" s="3">
        <v>3.7245010000000001</v>
      </c>
      <c r="F60" s="3">
        <v>121.525327</v>
      </c>
      <c r="G60" s="3">
        <v>5822.7987389999998</v>
      </c>
      <c r="I60"/>
      <c r="M60" s="3"/>
      <c r="N60" s="3"/>
      <c r="O60" s="3"/>
      <c r="S60" s="3"/>
      <c r="T60" s="3"/>
      <c r="U60" s="3"/>
    </row>
    <row r="61" spans="1:21" x14ac:dyDescent="0.2">
      <c r="A61" t="s">
        <v>200</v>
      </c>
      <c r="B61">
        <v>1293</v>
      </c>
      <c r="C61">
        <v>378490</v>
      </c>
      <c r="D61">
        <v>292.722351</v>
      </c>
      <c r="E61" s="3">
        <v>13.689598</v>
      </c>
      <c r="F61" s="3">
        <v>193.54135500000001</v>
      </c>
      <c r="G61" s="3">
        <v>49205.556070999999</v>
      </c>
      <c r="I61"/>
      <c r="M61" s="3"/>
      <c r="N61" s="3"/>
      <c r="O61" s="3"/>
      <c r="S61" s="3"/>
      <c r="T61" s="3"/>
      <c r="U61" s="3"/>
    </row>
    <row r="62" spans="1:21" x14ac:dyDescent="0.2">
      <c r="A62" t="s">
        <v>201</v>
      </c>
      <c r="B62">
        <v>985</v>
      </c>
      <c r="C62">
        <v>344891</v>
      </c>
      <c r="D62">
        <v>350.143147</v>
      </c>
      <c r="E62" s="3">
        <v>12.474356</v>
      </c>
      <c r="F62" s="3">
        <v>193.71160599999999</v>
      </c>
      <c r="G62" s="3">
        <v>57404.779694999997</v>
      </c>
      <c r="I62"/>
      <c r="M62" s="3"/>
      <c r="N62" s="3"/>
      <c r="O62" s="3"/>
      <c r="S62" s="3"/>
      <c r="T62" s="3"/>
      <c r="U62" s="3"/>
    </row>
    <row r="63" spans="1:21" x14ac:dyDescent="0.2">
      <c r="A63" t="s">
        <v>202</v>
      </c>
      <c r="B63">
        <v>1970</v>
      </c>
      <c r="C63">
        <v>329355</v>
      </c>
      <c r="D63">
        <v>167.18527900000001</v>
      </c>
      <c r="E63" s="3">
        <v>11.912435</v>
      </c>
      <c r="F63" s="3">
        <v>123.191885</v>
      </c>
      <c r="G63" s="3">
        <v>16611.290862999998</v>
      </c>
      <c r="I63"/>
      <c r="M63" s="3"/>
      <c r="N63" s="3"/>
      <c r="O63" s="3"/>
      <c r="S63" s="3"/>
      <c r="T63" s="3"/>
      <c r="U63" s="3"/>
    </row>
    <row r="64" spans="1:21" x14ac:dyDescent="0.2">
      <c r="A64" t="s">
        <v>203</v>
      </c>
      <c r="B64">
        <v>2172</v>
      </c>
      <c r="C64">
        <v>297848</v>
      </c>
      <c r="D64">
        <v>137.13075499999999</v>
      </c>
      <c r="E64" s="3">
        <v>10.772859</v>
      </c>
      <c r="F64" s="3">
        <v>122.68412499999999</v>
      </c>
      <c r="G64" s="3">
        <v>13877.895028000001</v>
      </c>
      <c r="I64"/>
      <c r="M64" s="3"/>
      <c r="N64" s="3"/>
      <c r="O64" s="3"/>
      <c r="S64" s="3"/>
      <c r="T64" s="3"/>
      <c r="U64" s="3"/>
    </row>
    <row r="65" spans="1:21" x14ac:dyDescent="0.2">
      <c r="A65" t="s">
        <v>204</v>
      </c>
      <c r="B65">
        <v>2786</v>
      </c>
      <c r="C65">
        <v>776596</v>
      </c>
      <c r="D65">
        <v>278.74946199999999</v>
      </c>
      <c r="E65" s="3">
        <v>28.088685999999999</v>
      </c>
      <c r="F65" s="3">
        <v>142.32615000000001</v>
      </c>
      <c r="G65" s="3">
        <v>32151.134961</v>
      </c>
      <c r="I65"/>
      <c r="M65" s="3"/>
      <c r="N65" s="3"/>
      <c r="O65" s="3"/>
      <c r="S65" s="3"/>
      <c r="T65" s="3"/>
      <c r="U65" s="3"/>
    </row>
    <row r="66" spans="1:21" x14ac:dyDescent="0.2">
      <c r="A66" t="s">
        <v>205</v>
      </c>
      <c r="B66">
        <v>1635</v>
      </c>
      <c r="C66">
        <v>981459</v>
      </c>
      <c r="D66">
        <v>600.28073400000005</v>
      </c>
      <c r="E66" s="3">
        <v>15.498372</v>
      </c>
      <c r="F66" s="3">
        <v>112.516268</v>
      </c>
      <c r="G66" s="3">
        <v>45193.952294000002</v>
      </c>
      <c r="I66"/>
      <c r="M66" s="3"/>
      <c r="N66" s="3"/>
      <c r="O66" s="3"/>
      <c r="S66" s="3"/>
      <c r="T66" s="3"/>
      <c r="U66" s="3"/>
    </row>
    <row r="67" spans="1:21" x14ac:dyDescent="0.2">
      <c r="A67" t="s">
        <v>206</v>
      </c>
      <c r="B67">
        <v>1616</v>
      </c>
      <c r="C67">
        <v>744758</v>
      </c>
      <c r="D67">
        <v>460.86509899999999</v>
      </c>
      <c r="E67" s="3">
        <v>26.937138000000001</v>
      </c>
      <c r="F67" s="3">
        <v>113.239278</v>
      </c>
      <c r="G67" s="3">
        <v>35550.175743</v>
      </c>
      <c r="I67"/>
      <c r="M67" s="3"/>
      <c r="N67" s="3"/>
      <c r="O67" s="3"/>
      <c r="S67" s="3"/>
      <c r="T67" s="3"/>
      <c r="U67" s="3"/>
    </row>
    <row r="68" spans="1:21" x14ac:dyDescent="0.2">
      <c r="A68" t="s">
        <v>207</v>
      </c>
      <c r="B68">
        <v>1359</v>
      </c>
      <c r="C68">
        <v>349866</v>
      </c>
      <c r="D68">
        <v>257.44370900000001</v>
      </c>
      <c r="E68" s="3">
        <v>12.654297</v>
      </c>
      <c r="F68" s="3">
        <v>115.032866</v>
      </c>
      <c r="G68" s="3">
        <v>23447.444444000001</v>
      </c>
      <c r="I68"/>
      <c r="M68" s="3"/>
      <c r="N68" s="3"/>
      <c r="O68" s="3"/>
      <c r="S68" s="3"/>
      <c r="T68" s="3"/>
      <c r="U68" s="3"/>
    </row>
    <row r="69" spans="1:21" x14ac:dyDescent="0.2">
      <c r="A69" t="s">
        <v>208</v>
      </c>
      <c r="B69">
        <v>2477</v>
      </c>
      <c r="C69">
        <v>735946</v>
      </c>
      <c r="D69">
        <v>297.111829</v>
      </c>
      <c r="E69" s="3">
        <v>26.618417000000001</v>
      </c>
      <c r="F69" s="3">
        <v>172.61697000000001</v>
      </c>
      <c r="G69" s="3">
        <v>42076.031490000001</v>
      </c>
      <c r="I69"/>
      <c r="M69" s="3"/>
      <c r="N69" s="3"/>
      <c r="O69" s="3"/>
      <c r="S69" s="3"/>
      <c r="T69" s="3"/>
      <c r="U69" s="3"/>
    </row>
    <row r="70" spans="1:21" x14ac:dyDescent="0.2">
      <c r="A70" t="s">
        <v>209</v>
      </c>
      <c r="B70">
        <v>1002</v>
      </c>
      <c r="C70">
        <v>132448</v>
      </c>
      <c r="D70">
        <v>132.18363299999999</v>
      </c>
      <c r="E70" s="3">
        <v>4.7905090000000001</v>
      </c>
      <c r="F70" s="3">
        <v>171.550511</v>
      </c>
      <c r="G70" s="3">
        <v>20298.230539</v>
      </c>
      <c r="I70"/>
      <c r="M70" s="3"/>
      <c r="N70" s="3"/>
      <c r="O70" s="3"/>
      <c r="S70" s="3"/>
      <c r="T70" s="3"/>
      <c r="U70" s="3"/>
    </row>
    <row r="71" spans="1:21" x14ac:dyDescent="0.2">
      <c r="A71" t="s">
        <v>231</v>
      </c>
      <c r="B71">
        <v>358</v>
      </c>
      <c r="C71">
        <v>1919737</v>
      </c>
      <c r="D71">
        <v>5362.3938550000003</v>
      </c>
      <c r="E71" s="3">
        <v>19.434932</v>
      </c>
      <c r="F71" s="3">
        <v>171.54685599999999</v>
      </c>
      <c r="G71" s="3">
        <v>503360.11173200002</v>
      </c>
      <c r="I71"/>
      <c r="M71" s="3"/>
      <c r="N71" s="3"/>
      <c r="O71" s="3"/>
      <c r="S71" s="3"/>
      <c r="T71" s="3"/>
      <c r="U71" s="3"/>
    </row>
    <row r="72" spans="1:21" x14ac:dyDescent="0.2">
      <c r="A72" t="s">
        <v>210</v>
      </c>
      <c r="B72">
        <v>289</v>
      </c>
      <c r="C72">
        <v>651456</v>
      </c>
      <c r="D72">
        <v>2254.17301</v>
      </c>
      <c r="E72" s="3">
        <v>23.5625</v>
      </c>
      <c r="F72" s="3">
        <v>170.58105599999999</v>
      </c>
      <c r="G72" s="3">
        <v>256915.40830400001</v>
      </c>
      <c r="I72"/>
      <c r="M72" s="3"/>
      <c r="N72" s="3"/>
      <c r="O72" s="3"/>
      <c r="S72" s="3"/>
      <c r="T72" s="3"/>
      <c r="U72" s="3"/>
    </row>
    <row r="73" spans="1:21" x14ac:dyDescent="0.2">
      <c r="A73" t="s">
        <v>211</v>
      </c>
      <c r="B73">
        <v>1136</v>
      </c>
      <c r="C73">
        <v>1410422</v>
      </c>
      <c r="D73">
        <v>1241.5686619999999</v>
      </c>
      <c r="E73" s="3">
        <v>21.013527</v>
      </c>
      <c r="F73" s="3">
        <v>172.982651</v>
      </c>
      <c r="G73" s="3">
        <v>143026.53081</v>
      </c>
      <c r="I73"/>
      <c r="M73" s="3"/>
      <c r="N73" s="3"/>
      <c r="O73" s="3"/>
      <c r="S73" s="3"/>
      <c r="T73" s="3"/>
      <c r="U73" s="3"/>
    </row>
    <row r="74" spans="1:21" x14ac:dyDescent="0.2">
      <c r="A74" t="s">
        <v>212</v>
      </c>
      <c r="B74">
        <v>583</v>
      </c>
      <c r="C74">
        <v>440012</v>
      </c>
      <c r="D74">
        <v>754.73756400000002</v>
      </c>
      <c r="E74" s="3">
        <v>15.914785999999999</v>
      </c>
      <c r="F74" s="3">
        <v>169.402356</v>
      </c>
      <c r="G74" s="3">
        <v>96606.646655000004</v>
      </c>
      <c r="I74"/>
      <c r="M74" s="3"/>
      <c r="N74" s="3"/>
      <c r="O74" s="3"/>
      <c r="S74" s="3"/>
      <c r="T74" s="3"/>
      <c r="U74" s="3"/>
    </row>
    <row r="75" spans="1:21" x14ac:dyDescent="0.2">
      <c r="A75" t="s">
        <v>213</v>
      </c>
      <c r="B75">
        <v>2479</v>
      </c>
      <c r="C75">
        <v>1036886</v>
      </c>
      <c r="D75">
        <v>418.26785000000001</v>
      </c>
      <c r="E75" s="3">
        <v>37.503110999999997</v>
      </c>
      <c r="F75" s="3">
        <v>185.49858800000001</v>
      </c>
      <c r="G75" s="3">
        <v>63093.459862999996</v>
      </c>
      <c r="I75"/>
      <c r="M75" s="3"/>
      <c r="N75" s="3"/>
      <c r="O75" s="3"/>
      <c r="S75" s="3"/>
      <c r="T75" s="3"/>
      <c r="U75" s="3"/>
    </row>
    <row r="76" spans="1:21" x14ac:dyDescent="0.2">
      <c r="A76" t="s">
        <v>214</v>
      </c>
      <c r="B76">
        <v>2088</v>
      </c>
      <c r="C76">
        <v>1417108</v>
      </c>
      <c r="D76">
        <v>678.69157099999995</v>
      </c>
      <c r="E76" s="3">
        <v>51.255352999999999</v>
      </c>
      <c r="F76" s="3">
        <v>184.63227599999999</v>
      </c>
      <c r="G76" s="3">
        <v>100930.82471299999</v>
      </c>
      <c r="I76"/>
      <c r="M76" s="3"/>
      <c r="N76" s="3"/>
      <c r="O76" s="3"/>
      <c r="S76" s="3"/>
      <c r="T76" s="3"/>
      <c r="U76" s="3"/>
    </row>
    <row r="77" spans="1:21" x14ac:dyDescent="0.2">
      <c r="A77" t="s">
        <v>215</v>
      </c>
      <c r="B77">
        <v>1644</v>
      </c>
      <c r="C77">
        <v>1676886</v>
      </c>
      <c r="D77">
        <v>1020.00365</v>
      </c>
      <c r="E77" s="3">
        <v>50.651259000000003</v>
      </c>
      <c r="F77" s="3">
        <v>184.478363</v>
      </c>
      <c r="G77" s="3">
        <v>146438.92153299999</v>
      </c>
      <c r="I77"/>
      <c r="M77" s="3"/>
      <c r="N77" s="3"/>
      <c r="O77" s="3"/>
      <c r="S77" s="3"/>
      <c r="T77" s="3"/>
      <c r="U77" s="3"/>
    </row>
    <row r="78" spans="1:21" x14ac:dyDescent="0.2">
      <c r="A78" t="s">
        <v>216</v>
      </c>
      <c r="B78">
        <v>1730</v>
      </c>
      <c r="C78">
        <v>990896</v>
      </c>
      <c r="D78">
        <v>572.77225399999998</v>
      </c>
      <c r="E78" s="3">
        <v>15.839699</v>
      </c>
      <c r="F78" s="3">
        <v>180.18423000000001</v>
      </c>
      <c r="G78" s="3">
        <v>80706.763005999994</v>
      </c>
      <c r="I78"/>
      <c r="M78" s="3"/>
      <c r="N78" s="3"/>
      <c r="O78" s="3"/>
      <c r="S78" s="3"/>
      <c r="T78" s="3"/>
      <c r="U78" s="3"/>
    </row>
    <row r="79" spans="1:21" x14ac:dyDescent="0.2">
      <c r="A79" t="s">
        <v>217</v>
      </c>
      <c r="B79">
        <v>1636</v>
      </c>
      <c r="C79">
        <v>958020</v>
      </c>
      <c r="D79">
        <v>585.58679700000005</v>
      </c>
      <c r="E79" s="3">
        <v>24.650607999999998</v>
      </c>
      <c r="F79" s="3">
        <v>181.170939</v>
      </c>
      <c r="G79" s="3">
        <v>81839.066015000004</v>
      </c>
      <c r="I79"/>
      <c r="M79" s="3"/>
      <c r="N79" s="3"/>
      <c r="O79" s="3"/>
      <c r="S79" s="3"/>
      <c r="T79" s="3"/>
      <c r="U79" s="3"/>
    </row>
    <row r="80" spans="1:21" x14ac:dyDescent="0.2">
      <c r="A80" t="s">
        <v>218</v>
      </c>
      <c r="B80">
        <v>1649</v>
      </c>
      <c r="C80">
        <v>1043855</v>
      </c>
      <c r="D80">
        <v>633.02304400000003</v>
      </c>
      <c r="E80" s="3">
        <v>37.755172000000002</v>
      </c>
      <c r="F80" s="3">
        <v>182.17515800000001</v>
      </c>
      <c r="G80" s="3">
        <v>89592.901759</v>
      </c>
      <c r="I80"/>
      <c r="M80" s="3"/>
      <c r="N80" s="3"/>
      <c r="O80" s="3"/>
      <c r="S80" s="3"/>
      <c r="T80" s="3"/>
      <c r="U80" s="3"/>
    </row>
    <row r="81" spans="1:21" x14ac:dyDescent="0.2">
      <c r="A81" t="s">
        <v>219</v>
      </c>
      <c r="B81">
        <v>2752</v>
      </c>
      <c r="C81">
        <v>920704</v>
      </c>
      <c r="D81">
        <v>334.55813999999998</v>
      </c>
      <c r="E81" s="3">
        <v>33.300925999999997</v>
      </c>
      <c r="F81" s="3">
        <v>182.97616099999999</v>
      </c>
      <c r="G81" s="3">
        <v>52095.002544000003</v>
      </c>
      <c r="I81"/>
      <c r="M81" s="3"/>
      <c r="N81" s="3"/>
      <c r="O81" s="3"/>
      <c r="S81" s="3"/>
      <c r="T81" s="3"/>
      <c r="U81" s="3"/>
    </row>
    <row r="82" spans="1:21" x14ac:dyDescent="0.2">
      <c r="A82" t="s">
        <v>220</v>
      </c>
      <c r="B82">
        <v>2403</v>
      </c>
      <c r="C82">
        <v>1161839</v>
      </c>
      <c r="D82">
        <v>483.49521399999998</v>
      </c>
      <c r="E82" s="3">
        <v>12.022532999999999</v>
      </c>
      <c r="F82" s="3">
        <v>182.67040399999999</v>
      </c>
      <c r="G82" s="3">
        <v>72428.412400999994</v>
      </c>
      <c r="I82"/>
      <c r="M82" s="3"/>
      <c r="N82" s="3"/>
      <c r="O82" s="3"/>
      <c r="S82" s="3"/>
      <c r="T82" s="3"/>
      <c r="U82" s="3"/>
    </row>
    <row r="83" spans="1:21" x14ac:dyDescent="0.2">
      <c r="A83" t="s">
        <v>221</v>
      </c>
      <c r="B83">
        <v>2735</v>
      </c>
      <c r="C83">
        <v>1143229</v>
      </c>
      <c r="D83">
        <v>417.99963400000001</v>
      </c>
      <c r="E83" s="3">
        <v>41.349429000000001</v>
      </c>
      <c r="F83" s="3">
        <v>178.84572199999999</v>
      </c>
      <c r="G83" s="3">
        <v>59109.488117000001</v>
      </c>
      <c r="I83"/>
      <c r="M83" s="3"/>
      <c r="N83" s="3"/>
      <c r="O83" s="3"/>
      <c r="S83" s="3"/>
      <c r="T83" s="3"/>
      <c r="U83" s="3"/>
    </row>
    <row r="84" spans="1:21" x14ac:dyDescent="0.2">
      <c r="A84" t="s">
        <v>222</v>
      </c>
      <c r="B84">
        <v>847</v>
      </c>
      <c r="C84">
        <v>1228081</v>
      </c>
      <c r="D84">
        <v>1449.9185359999999</v>
      </c>
      <c r="E84" s="3">
        <v>44.418438999999999</v>
      </c>
      <c r="F84" s="3">
        <v>179.08161000000001</v>
      </c>
      <c r="G84" s="3">
        <v>203764.59858300001</v>
      </c>
      <c r="I84"/>
      <c r="M84" s="3"/>
      <c r="N84" s="3"/>
      <c r="O84" s="3"/>
      <c r="S84" s="3"/>
      <c r="T84" s="3"/>
      <c r="U84" s="3"/>
    </row>
    <row r="85" spans="1:21" x14ac:dyDescent="0.2">
      <c r="A85" t="s">
        <v>223</v>
      </c>
      <c r="B85">
        <v>870</v>
      </c>
      <c r="C85">
        <v>1322324</v>
      </c>
      <c r="D85">
        <v>1519.912644</v>
      </c>
      <c r="E85" s="3">
        <v>17.827112</v>
      </c>
      <c r="F85" s="3">
        <v>178.862672</v>
      </c>
      <c r="G85" s="3">
        <v>204584.27241400001</v>
      </c>
      <c r="I85"/>
      <c r="M85" s="3"/>
      <c r="N85" s="3"/>
      <c r="O85" s="3"/>
      <c r="S85" s="3"/>
      <c r="T85" s="3"/>
      <c r="U85" s="3"/>
    </row>
    <row r="86" spans="1:21" x14ac:dyDescent="0.2">
      <c r="A86" t="s">
        <v>224</v>
      </c>
      <c r="B86">
        <v>1577</v>
      </c>
      <c r="C86">
        <v>874422</v>
      </c>
      <c r="D86">
        <v>554.484464</v>
      </c>
      <c r="E86" s="3">
        <v>31.626953</v>
      </c>
      <c r="F86" s="3">
        <v>180.37556499999999</v>
      </c>
      <c r="G86" s="3">
        <v>84444.097653999997</v>
      </c>
      <c r="I86"/>
      <c r="M86" s="3"/>
      <c r="N86" s="3"/>
      <c r="O86" s="3"/>
      <c r="S86" s="3"/>
      <c r="T86" s="3"/>
      <c r="U86" s="3"/>
    </row>
    <row r="87" spans="1:21" x14ac:dyDescent="0.2">
      <c r="A87" t="s">
        <v>225</v>
      </c>
      <c r="B87">
        <v>2161</v>
      </c>
      <c r="C87">
        <v>1631491</v>
      </c>
      <c r="D87">
        <v>754.97038399999997</v>
      </c>
      <c r="E87" s="3">
        <v>59.009368000000002</v>
      </c>
      <c r="F87" s="3">
        <v>185.10132100000001</v>
      </c>
      <c r="G87" s="3">
        <v>111435.180009</v>
      </c>
      <c r="I87"/>
      <c r="M87" s="3"/>
      <c r="N87" s="3"/>
      <c r="O87" s="3"/>
      <c r="S87" s="3"/>
      <c r="T87" s="3"/>
      <c r="U87" s="3"/>
    </row>
    <row r="88" spans="1:21" x14ac:dyDescent="0.2">
      <c r="A88" t="s">
        <v>226</v>
      </c>
      <c r="B88">
        <v>1538</v>
      </c>
      <c r="C88">
        <v>615660</v>
      </c>
      <c r="D88">
        <v>400.29908999999998</v>
      </c>
      <c r="E88" s="3">
        <v>22.267795</v>
      </c>
      <c r="F88" s="3">
        <v>184.37320500000001</v>
      </c>
      <c r="G88" s="3">
        <v>57825.828349000003</v>
      </c>
      <c r="I88"/>
      <c r="M88" s="3"/>
      <c r="N88" s="3"/>
      <c r="O88" s="3"/>
      <c r="S88" s="3"/>
      <c r="T88" s="3"/>
      <c r="U88" s="3"/>
    </row>
    <row r="89" spans="1:21" x14ac:dyDescent="0.2">
      <c r="A89" t="s">
        <v>227</v>
      </c>
      <c r="B89">
        <v>1640</v>
      </c>
      <c r="C89">
        <v>1506385</v>
      </c>
      <c r="D89">
        <v>918.52743899999996</v>
      </c>
      <c r="E89" s="3">
        <v>54.484411000000001</v>
      </c>
      <c r="F89" s="3">
        <v>184.58112199999999</v>
      </c>
      <c r="G89" s="3">
        <v>121994.17561000001</v>
      </c>
      <c r="I89"/>
      <c r="M89" s="3"/>
      <c r="N89" s="3"/>
      <c r="O89" s="3"/>
      <c r="S89" s="3"/>
      <c r="T89" s="3"/>
      <c r="U89" s="3"/>
    </row>
    <row r="90" spans="1:21" x14ac:dyDescent="0.2">
      <c r="A90" t="s">
        <v>228</v>
      </c>
      <c r="B90">
        <v>1933</v>
      </c>
      <c r="C90">
        <v>1278106</v>
      </c>
      <c r="D90">
        <v>661.20331099999999</v>
      </c>
      <c r="E90" s="3">
        <v>46.227792000000001</v>
      </c>
      <c r="F90" s="3">
        <v>179.510335</v>
      </c>
      <c r="G90" s="3">
        <v>92535.804965999996</v>
      </c>
      <c r="I90"/>
      <c r="M90" s="3"/>
      <c r="N90" s="3"/>
      <c r="O90" s="3"/>
      <c r="S90" s="3"/>
      <c r="T90" s="3"/>
      <c r="U90" s="3"/>
    </row>
    <row r="91" spans="1:21" x14ac:dyDescent="0.2">
      <c r="A91" t="s">
        <v>229</v>
      </c>
      <c r="B91">
        <v>908</v>
      </c>
      <c r="C91">
        <v>838121</v>
      </c>
      <c r="D91">
        <v>923.04074900000001</v>
      </c>
      <c r="E91" s="3">
        <v>30.313983</v>
      </c>
      <c r="F91" s="3">
        <v>179.176615</v>
      </c>
      <c r="G91" s="3">
        <v>120737.60352400001</v>
      </c>
      <c r="I91"/>
      <c r="M91" s="3"/>
      <c r="N91" s="3"/>
      <c r="O91" s="3"/>
      <c r="S91" s="3"/>
      <c r="T91" s="3"/>
      <c r="U91" s="3"/>
    </row>
    <row r="92" spans="1:21" x14ac:dyDescent="0.2">
      <c r="A92" t="s">
        <v>230</v>
      </c>
      <c r="B92">
        <v>1690</v>
      </c>
      <c r="C92">
        <v>1431566</v>
      </c>
      <c r="D92">
        <v>847.08047299999998</v>
      </c>
      <c r="E92" s="3">
        <v>51.778283999999999</v>
      </c>
      <c r="F92" s="3">
        <v>190.12527600000001</v>
      </c>
      <c r="G92" s="3">
        <v>123596.813609</v>
      </c>
      <c r="I92"/>
      <c r="M92" s="3"/>
      <c r="N92" s="3"/>
      <c r="O92" s="3"/>
      <c r="S92" s="3"/>
      <c r="T92" s="3"/>
      <c r="U92" s="3"/>
    </row>
    <row r="93" spans="1:21" x14ac:dyDescent="0.2">
      <c r="I93"/>
      <c r="M93" s="3"/>
      <c r="N93" s="3"/>
      <c r="O93" s="3"/>
      <c r="S93" s="3"/>
      <c r="T93" s="3"/>
      <c r="U93" s="3"/>
    </row>
    <row r="94" spans="1:21" x14ac:dyDescent="0.2">
      <c r="I94"/>
      <c r="M94" s="3"/>
      <c r="N94" s="3"/>
      <c r="O94" s="3"/>
      <c r="S94" s="3"/>
      <c r="T94" s="3"/>
      <c r="U94" s="3"/>
    </row>
    <row r="95" spans="1:21" x14ac:dyDescent="0.2">
      <c r="I95"/>
      <c r="M95" s="3"/>
      <c r="N95" s="3"/>
      <c r="O95" s="3"/>
      <c r="S95" s="3"/>
      <c r="T95" s="3"/>
      <c r="U95" s="3"/>
    </row>
    <row r="96" spans="1:21" x14ac:dyDescent="0.2">
      <c r="S96" s="3"/>
      <c r="T96" s="3"/>
      <c r="U96" s="3"/>
    </row>
    <row r="97" spans="19:21" x14ac:dyDescent="0.2">
      <c r="S97" s="3"/>
      <c r="T97" s="3"/>
      <c r="U97" s="3"/>
    </row>
    <row r="98" spans="19:21" x14ac:dyDescent="0.2">
      <c r="S98" s="3"/>
      <c r="T98" s="3"/>
      <c r="U98" s="3"/>
    </row>
    <row r="99" spans="19:21" x14ac:dyDescent="0.2">
      <c r="S99" s="3"/>
      <c r="T99" s="3"/>
      <c r="U99" s="3"/>
    </row>
    <row r="100" spans="19:21" x14ac:dyDescent="0.2">
      <c r="S100" s="3"/>
      <c r="T100" s="3"/>
      <c r="U100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2"/>
  <sheetViews>
    <sheetView workbookViewId="0">
      <selection activeCell="E24" sqref="E24"/>
    </sheetView>
  </sheetViews>
  <sheetFormatPr baseColWidth="10" defaultRowHeight="16" x14ac:dyDescent="0.2"/>
  <cols>
    <col min="1" max="1" width="33.33203125" bestFit="1" customWidth="1"/>
    <col min="2" max="2" width="11.5" customWidth="1"/>
    <col min="5" max="5" width="16" style="3" customWidth="1"/>
    <col min="6" max="6" width="9.1640625" style="3" customWidth="1"/>
    <col min="7" max="7" width="11.1640625" style="3" bestFit="1" customWidth="1"/>
    <col min="8" max="8" width="11.1640625" style="3" customWidth="1"/>
    <col min="9" max="9" width="24" style="3" customWidth="1"/>
    <col min="10" max="13" width="10.6640625" customWidth="1"/>
    <col min="14" max="14" width="11.1640625" bestFit="1" customWidth="1"/>
    <col min="15" max="15" width="10.83203125" customWidth="1"/>
    <col min="16" max="16" width="6" bestFit="1" customWidth="1"/>
  </cols>
  <sheetData>
    <row r="1" spans="1:13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63</v>
      </c>
      <c r="F1" s="2" t="s">
        <v>62</v>
      </c>
      <c r="G1" s="2" t="s">
        <v>64</v>
      </c>
      <c r="H1" s="2" t="s">
        <v>65</v>
      </c>
      <c r="I1" s="2" t="s">
        <v>66</v>
      </c>
      <c r="J1" s="2" t="s">
        <v>178</v>
      </c>
      <c r="K1" s="2" t="s">
        <v>179</v>
      </c>
      <c r="L1" s="2" t="s">
        <v>180</v>
      </c>
      <c r="M1" s="2" t="s">
        <v>124</v>
      </c>
    </row>
    <row r="2" spans="1:13" x14ac:dyDescent="0.2">
      <c r="A2" s="4" t="s">
        <v>4</v>
      </c>
      <c r="B2" s="5" t="s">
        <v>6</v>
      </c>
      <c r="C2" s="5" t="s">
        <v>52</v>
      </c>
      <c r="D2" s="5" t="s">
        <v>8</v>
      </c>
      <c r="E2" s="3">
        <v>44224</v>
      </c>
      <c r="F2" s="3">
        <f>E2/1000</f>
        <v>44.223999999999997</v>
      </c>
      <c r="G2" s="3">
        <v>5987.1360000000004</v>
      </c>
      <c r="H2" s="3">
        <f>G2/1000</f>
        <v>5.9871360000000005</v>
      </c>
      <c r="I2" s="3">
        <f>F2/H2</f>
        <v>7.3865033298057687</v>
      </c>
      <c r="J2" s="3">
        <v>7.3966649999999996</v>
      </c>
      <c r="K2" s="3">
        <v>4.9091440000000004</v>
      </c>
      <c r="L2" s="3">
        <v>5.7077179999999998</v>
      </c>
      <c r="M2" s="19">
        <f>AVERAGE(J2:L2)</f>
        <v>6.0045089999999997</v>
      </c>
    </row>
    <row r="3" spans="1:13" x14ac:dyDescent="0.2">
      <c r="A3" s="4" t="s">
        <v>5</v>
      </c>
      <c r="B3" s="5" t="s">
        <v>6</v>
      </c>
      <c r="C3" s="5" t="s">
        <v>52</v>
      </c>
      <c r="D3" s="5" t="s">
        <v>8</v>
      </c>
      <c r="E3" s="3">
        <v>64656</v>
      </c>
      <c r="F3" s="3">
        <f>E3/1000</f>
        <v>64.656000000000006</v>
      </c>
      <c r="G3" s="3">
        <v>8922.4580000000005</v>
      </c>
      <c r="H3" s="3">
        <f>G3/1000</f>
        <v>8.9224580000000007</v>
      </c>
      <c r="I3" s="3">
        <f>F3/H3</f>
        <v>7.2464336621141845</v>
      </c>
      <c r="J3" s="3">
        <v>2.348163</v>
      </c>
      <c r="K3" s="3">
        <v>2.430339</v>
      </c>
      <c r="L3" s="3">
        <v>3.1371889999999998</v>
      </c>
      <c r="M3" s="19">
        <f t="shared" ref="M3:M66" si="0">AVERAGE(J3:L3)</f>
        <v>2.6385636666666663</v>
      </c>
    </row>
    <row r="4" spans="1:13" x14ac:dyDescent="0.2">
      <c r="A4" s="6" t="s">
        <v>9</v>
      </c>
      <c r="B4" s="7" t="s">
        <v>6</v>
      </c>
      <c r="C4" s="16" t="s">
        <v>52</v>
      </c>
      <c r="D4" s="7" t="s">
        <v>8</v>
      </c>
      <c r="E4" s="3">
        <v>56208</v>
      </c>
      <c r="F4" s="3">
        <f t="shared" ref="F4:F67" si="1">E4/1000</f>
        <v>56.207999999999998</v>
      </c>
      <c r="G4" s="3">
        <v>4405.25</v>
      </c>
      <c r="H4" s="3">
        <f t="shared" ref="H4:H67" si="2">G4/1000</f>
        <v>4.4052499999999997</v>
      </c>
      <c r="I4" s="3">
        <f t="shared" ref="I4:I37" si="3">F4/H4</f>
        <v>12.759321264400432</v>
      </c>
      <c r="J4" s="3">
        <v>3.5217740000000002</v>
      </c>
      <c r="K4" s="3">
        <v>8.9174989999999994</v>
      </c>
      <c r="L4" s="3">
        <v>4.1733219999999998</v>
      </c>
      <c r="M4" s="19">
        <f t="shared" si="0"/>
        <v>5.5375316666666663</v>
      </c>
    </row>
    <row r="5" spans="1:13" x14ac:dyDescent="0.2">
      <c r="A5" s="6" t="s">
        <v>10</v>
      </c>
      <c r="B5" s="7" t="s">
        <v>6</v>
      </c>
      <c r="C5" s="16" t="s">
        <v>52</v>
      </c>
      <c r="D5" s="7" t="s">
        <v>8</v>
      </c>
      <c r="E5" s="3">
        <v>66096</v>
      </c>
      <c r="F5" s="3">
        <f t="shared" si="1"/>
        <v>66.096000000000004</v>
      </c>
      <c r="G5" s="3">
        <v>7605.4440000000004</v>
      </c>
      <c r="H5" s="3">
        <f t="shared" si="2"/>
        <v>7.6054440000000003</v>
      </c>
      <c r="I5" s="3">
        <f t="shared" si="3"/>
        <v>8.6906168791723406</v>
      </c>
      <c r="J5" s="3">
        <v>1.2979240000000001</v>
      </c>
      <c r="K5" s="3">
        <v>2.240777</v>
      </c>
      <c r="L5" s="3">
        <v>1.1576610000000001</v>
      </c>
      <c r="M5" s="19">
        <f t="shared" si="0"/>
        <v>1.5654540000000001</v>
      </c>
    </row>
    <row r="6" spans="1:13" x14ac:dyDescent="0.2">
      <c r="A6" s="4" t="s">
        <v>11</v>
      </c>
      <c r="B6" s="5" t="s">
        <v>6</v>
      </c>
      <c r="C6" s="5" t="s">
        <v>52</v>
      </c>
      <c r="D6" s="5" t="s">
        <v>8</v>
      </c>
      <c r="E6" s="3">
        <v>69248</v>
      </c>
      <c r="F6" s="3">
        <f t="shared" si="1"/>
        <v>69.248000000000005</v>
      </c>
      <c r="G6" s="3">
        <v>7561.1260000000002</v>
      </c>
      <c r="H6" s="3">
        <f t="shared" si="2"/>
        <v>7.5611259999999998</v>
      </c>
      <c r="I6" s="3">
        <f t="shared" si="3"/>
        <v>9.1584242875994928</v>
      </c>
      <c r="J6" s="3">
        <v>2.6753110000000002</v>
      </c>
      <c r="K6" s="3">
        <v>2.2953209999999999</v>
      </c>
      <c r="L6" s="3">
        <v>6.6312930000000003</v>
      </c>
      <c r="M6" s="19">
        <f t="shared" si="0"/>
        <v>3.8673083333333338</v>
      </c>
    </row>
    <row r="7" spans="1:13" x14ac:dyDescent="0.2">
      <c r="A7" s="4" t="s">
        <v>12</v>
      </c>
      <c r="B7" s="5" t="s">
        <v>6</v>
      </c>
      <c r="C7" s="5" t="s">
        <v>52</v>
      </c>
      <c r="D7" s="5" t="s">
        <v>8</v>
      </c>
      <c r="E7" s="3">
        <v>69424</v>
      </c>
      <c r="F7" s="3">
        <f t="shared" si="1"/>
        <v>69.424000000000007</v>
      </c>
      <c r="G7" s="3">
        <v>8198.4490000000005</v>
      </c>
      <c r="H7" s="3">
        <f t="shared" si="2"/>
        <v>8.1984490000000001</v>
      </c>
      <c r="I7" s="3">
        <f t="shared" si="3"/>
        <v>8.4679431438800208</v>
      </c>
      <c r="J7" s="3">
        <v>1.2019310000000001</v>
      </c>
      <c r="K7" s="3">
        <v>1.5730249999999999</v>
      </c>
      <c r="L7" s="3">
        <v>1.9476629999999999</v>
      </c>
      <c r="M7" s="19">
        <f t="shared" si="0"/>
        <v>1.5742063333333334</v>
      </c>
    </row>
    <row r="8" spans="1:13" x14ac:dyDescent="0.2">
      <c r="A8" s="6" t="s">
        <v>13</v>
      </c>
      <c r="B8" s="7" t="s">
        <v>6</v>
      </c>
      <c r="C8" s="16" t="s">
        <v>52</v>
      </c>
      <c r="D8" s="7" t="s">
        <v>8</v>
      </c>
      <c r="E8" s="3">
        <v>24384</v>
      </c>
      <c r="F8" s="3">
        <f t="shared" si="1"/>
        <v>24.384</v>
      </c>
      <c r="G8" s="3">
        <v>7394.9160000000002</v>
      </c>
      <c r="H8" s="3">
        <f t="shared" si="2"/>
        <v>7.3949160000000003</v>
      </c>
      <c r="I8" s="3">
        <f t="shared" si="3"/>
        <v>3.297400538423966</v>
      </c>
      <c r="J8" s="3">
        <v>2.3456229999999998</v>
      </c>
      <c r="K8" s="3">
        <v>2.2346569999999999</v>
      </c>
      <c r="L8" s="3">
        <v>2.686544</v>
      </c>
      <c r="M8" s="19">
        <f t="shared" si="0"/>
        <v>2.4222746666666666</v>
      </c>
    </row>
    <row r="9" spans="1:13" x14ac:dyDescent="0.2">
      <c r="A9" s="6" t="s">
        <v>16</v>
      </c>
      <c r="B9" s="7" t="s">
        <v>6</v>
      </c>
      <c r="C9" s="16" t="s">
        <v>52</v>
      </c>
      <c r="D9" s="7" t="s">
        <v>8</v>
      </c>
      <c r="E9" s="3">
        <v>46480</v>
      </c>
      <c r="F9" s="3">
        <f t="shared" si="1"/>
        <v>46.48</v>
      </c>
      <c r="G9" s="3">
        <v>5562.4380000000001</v>
      </c>
      <c r="H9" s="3">
        <f t="shared" si="2"/>
        <v>5.5624380000000002</v>
      </c>
      <c r="I9" s="3">
        <f t="shared" si="3"/>
        <v>8.3560481932562656</v>
      </c>
      <c r="J9" s="3">
        <v>1.865442</v>
      </c>
      <c r="K9" s="3">
        <v>1.2565440000000001</v>
      </c>
      <c r="L9" s="3">
        <v>1.9576880000000001</v>
      </c>
      <c r="M9" s="19">
        <f t="shared" si="0"/>
        <v>1.6932246666666668</v>
      </c>
    </row>
    <row r="10" spans="1:13" x14ac:dyDescent="0.2">
      <c r="A10" s="4" t="s">
        <v>17</v>
      </c>
      <c r="B10" s="5" t="s">
        <v>6</v>
      </c>
      <c r="C10" s="5" t="s">
        <v>52</v>
      </c>
      <c r="D10" s="5" t="s">
        <v>8</v>
      </c>
      <c r="E10" s="3">
        <v>33072</v>
      </c>
      <c r="F10" s="3">
        <f t="shared" si="1"/>
        <v>33.072000000000003</v>
      </c>
      <c r="G10" s="3">
        <v>5201.8230000000003</v>
      </c>
      <c r="H10" s="3">
        <f t="shared" si="2"/>
        <v>5.2018230000000001</v>
      </c>
      <c r="I10" s="3">
        <f t="shared" si="3"/>
        <v>6.35777111216587</v>
      </c>
      <c r="J10" s="3">
        <v>3.5338889999999998</v>
      </c>
      <c r="K10" s="3">
        <v>3.8557549999999998</v>
      </c>
      <c r="L10" s="3">
        <v>4.1243540000000003</v>
      </c>
      <c r="M10" s="19">
        <f t="shared" si="0"/>
        <v>3.8379993333333338</v>
      </c>
    </row>
    <row r="11" spans="1:13" x14ac:dyDescent="0.2">
      <c r="A11" s="4" t="s">
        <v>14</v>
      </c>
      <c r="B11" s="5" t="s">
        <v>6</v>
      </c>
      <c r="C11" s="5" t="s">
        <v>52</v>
      </c>
      <c r="D11" s="5" t="s">
        <v>8</v>
      </c>
      <c r="E11" s="3">
        <v>76672</v>
      </c>
      <c r="F11" s="3">
        <f t="shared" si="1"/>
        <v>76.671999999999997</v>
      </c>
      <c r="G11" s="3">
        <v>9581.8880000000008</v>
      </c>
      <c r="H11" s="3">
        <f t="shared" si="2"/>
        <v>9.5818880000000011</v>
      </c>
      <c r="I11" s="3">
        <f t="shared" si="3"/>
        <v>8.0017633268099129</v>
      </c>
      <c r="J11" s="3">
        <v>3.567345</v>
      </c>
      <c r="K11" s="3">
        <v>3.8866559999999999</v>
      </c>
      <c r="L11" s="3">
        <v>3.2135449999999999</v>
      </c>
      <c r="M11" s="19">
        <f t="shared" si="0"/>
        <v>3.5558486666666664</v>
      </c>
    </row>
    <row r="12" spans="1:13" x14ac:dyDescent="0.2">
      <c r="A12" s="6" t="s">
        <v>15</v>
      </c>
      <c r="B12" s="7" t="s">
        <v>6</v>
      </c>
      <c r="C12" s="16" t="s">
        <v>52</v>
      </c>
      <c r="D12" s="7" t="s">
        <v>8</v>
      </c>
      <c r="E12" s="3">
        <v>35616</v>
      </c>
      <c r="F12" s="3">
        <f t="shared" si="1"/>
        <v>35.616</v>
      </c>
      <c r="G12" s="3">
        <v>6031.317</v>
      </c>
      <c r="H12" s="3">
        <f t="shared" si="2"/>
        <v>6.0313169999999996</v>
      </c>
      <c r="I12" s="3">
        <f t="shared" si="3"/>
        <v>5.9051779238265878</v>
      </c>
      <c r="J12" s="3">
        <v>1.945454</v>
      </c>
      <c r="K12" s="3">
        <v>1.5634539999999999</v>
      </c>
      <c r="L12" s="3">
        <v>1.975455</v>
      </c>
      <c r="M12" s="19">
        <f t="shared" si="0"/>
        <v>1.8281210000000001</v>
      </c>
    </row>
    <row r="13" spans="1:13" ht="17" thickBot="1" x14ac:dyDescent="0.25">
      <c r="A13" s="8" t="s">
        <v>18</v>
      </c>
      <c r="B13" s="9" t="s">
        <v>6</v>
      </c>
      <c r="C13" s="17" t="s">
        <v>52</v>
      </c>
      <c r="D13" s="9" t="s">
        <v>8</v>
      </c>
      <c r="E13" s="9">
        <v>32528</v>
      </c>
      <c r="F13" s="9">
        <f t="shared" si="1"/>
        <v>32.527999999999999</v>
      </c>
      <c r="G13" s="9">
        <v>6753.0950000000003</v>
      </c>
      <c r="H13" s="9">
        <f t="shared" si="2"/>
        <v>6.7530950000000001</v>
      </c>
      <c r="I13" s="9">
        <f t="shared" si="3"/>
        <v>4.8167543918751328</v>
      </c>
      <c r="J13" s="9">
        <v>2.1456330000000001</v>
      </c>
      <c r="K13" s="9">
        <v>1.8763339999999999</v>
      </c>
      <c r="L13" s="9">
        <v>1.745452</v>
      </c>
      <c r="M13" s="19">
        <f t="shared" si="0"/>
        <v>1.9224730000000001</v>
      </c>
    </row>
    <row r="14" spans="1:13" x14ac:dyDescent="0.2">
      <c r="A14" s="14" t="s">
        <v>4</v>
      </c>
      <c r="B14" s="15" t="s">
        <v>6</v>
      </c>
      <c r="C14" s="15" t="s">
        <v>53</v>
      </c>
      <c r="D14" s="15" t="s">
        <v>8</v>
      </c>
      <c r="E14" s="3">
        <v>54240</v>
      </c>
      <c r="F14" s="3">
        <f t="shared" si="1"/>
        <v>54.24</v>
      </c>
      <c r="G14" s="3">
        <v>6150.57</v>
      </c>
      <c r="H14" s="3">
        <f t="shared" si="2"/>
        <v>6.1505700000000001</v>
      </c>
      <c r="I14" s="3">
        <f t="shared" si="3"/>
        <v>8.8186948526721913</v>
      </c>
      <c r="J14" s="3">
        <v>16.389865</v>
      </c>
      <c r="K14" s="3">
        <v>24.097764999999999</v>
      </c>
      <c r="L14" s="3">
        <v>23.773834999999998</v>
      </c>
      <c r="M14" s="19">
        <f t="shared" si="0"/>
        <v>21.420488333333328</v>
      </c>
    </row>
    <row r="15" spans="1:13" x14ac:dyDescent="0.2">
      <c r="A15" s="14" t="s">
        <v>5</v>
      </c>
      <c r="B15" s="15" t="s">
        <v>6</v>
      </c>
      <c r="C15" s="15" t="s">
        <v>53</v>
      </c>
      <c r="D15" s="15" t="s">
        <v>8</v>
      </c>
      <c r="E15" s="3">
        <v>60064</v>
      </c>
      <c r="F15" s="3">
        <f t="shared" si="1"/>
        <v>60.064</v>
      </c>
      <c r="G15" s="3">
        <v>7517.7030000000004</v>
      </c>
      <c r="H15" s="3">
        <f t="shared" si="2"/>
        <v>7.517703</v>
      </c>
      <c r="I15" s="3">
        <f t="shared" si="3"/>
        <v>7.9896745056302434</v>
      </c>
      <c r="J15" s="3">
        <v>11.672056</v>
      </c>
      <c r="K15" s="3">
        <v>7.1973739999999999</v>
      </c>
      <c r="L15" s="3">
        <v>7.4093239999999998</v>
      </c>
      <c r="M15" s="19">
        <f t="shared" si="0"/>
        <v>8.759584666666667</v>
      </c>
    </row>
    <row r="16" spans="1:13" x14ac:dyDescent="0.2">
      <c r="A16" s="6" t="s">
        <v>9</v>
      </c>
      <c r="B16" s="7" t="s">
        <v>6</v>
      </c>
      <c r="C16" s="16" t="s">
        <v>53</v>
      </c>
      <c r="D16" s="7" t="s">
        <v>8</v>
      </c>
      <c r="E16" s="3">
        <v>46688</v>
      </c>
      <c r="F16" s="3">
        <f t="shared" si="1"/>
        <v>46.688000000000002</v>
      </c>
      <c r="G16" s="3">
        <v>6004.5919999999996</v>
      </c>
      <c r="H16" s="3">
        <f t="shared" si="2"/>
        <v>6.0045919999999997</v>
      </c>
      <c r="I16" s="3">
        <f t="shared" si="3"/>
        <v>7.7753825738701323</v>
      </c>
      <c r="J16" s="3">
        <v>8.9502679999999994</v>
      </c>
      <c r="K16" s="3">
        <v>8.0752310000000005</v>
      </c>
      <c r="L16" s="3">
        <v>8.1715129999999991</v>
      </c>
      <c r="M16" s="19">
        <f t="shared" si="0"/>
        <v>8.3990039999999997</v>
      </c>
    </row>
    <row r="17" spans="1:13" x14ac:dyDescent="0.2">
      <c r="A17" s="6" t="s">
        <v>10</v>
      </c>
      <c r="B17" s="7" t="s">
        <v>6</v>
      </c>
      <c r="C17" s="16" t="s">
        <v>53</v>
      </c>
      <c r="D17" s="7" t="s">
        <v>8</v>
      </c>
      <c r="E17" s="3">
        <v>45072</v>
      </c>
      <c r="F17" s="3">
        <f t="shared" si="1"/>
        <v>45.072000000000003</v>
      </c>
      <c r="G17" s="3">
        <v>5477.2039999999997</v>
      </c>
      <c r="H17" s="3">
        <f t="shared" si="2"/>
        <v>5.4772039999999995</v>
      </c>
      <c r="I17" s="3">
        <f t="shared" si="3"/>
        <v>8.2290161184429156</v>
      </c>
      <c r="J17" s="3">
        <v>8.448893</v>
      </c>
      <c r="K17" s="3">
        <v>5.9328700000000003</v>
      </c>
      <c r="L17" s="3">
        <v>2.2703989999999998</v>
      </c>
      <c r="M17" s="19">
        <f t="shared" si="0"/>
        <v>5.5507206666666669</v>
      </c>
    </row>
    <row r="18" spans="1:13" x14ac:dyDescent="0.2">
      <c r="A18" s="14" t="s">
        <v>11</v>
      </c>
      <c r="B18" s="15" t="s">
        <v>6</v>
      </c>
      <c r="C18" s="15" t="s">
        <v>53</v>
      </c>
      <c r="D18" s="15" t="s">
        <v>8</v>
      </c>
      <c r="E18" s="3">
        <v>30592</v>
      </c>
      <c r="F18" s="3">
        <f t="shared" si="1"/>
        <v>30.591999999999999</v>
      </c>
      <c r="G18" s="3">
        <v>5367.5029999999997</v>
      </c>
      <c r="H18" s="3">
        <f t="shared" si="2"/>
        <v>5.3675030000000001</v>
      </c>
      <c r="I18" s="3">
        <f t="shared" si="3"/>
        <v>5.699484471643518</v>
      </c>
      <c r="J18" s="3">
        <v>5.9029590000000001</v>
      </c>
      <c r="K18" s="3">
        <v>4.9679539999999998</v>
      </c>
      <c r="L18" s="3">
        <v>3.8054109999999999</v>
      </c>
      <c r="M18" s="19">
        <f t="shared" si="0"/>
        <v>4.8921079999999995</v>
      </c>
    </row>
    <row r="19" spans="1:13" x14ac:dyDescent="0.2">
      <c r="A19" s="14" t="s">
        <v>12</v>
      </c>
      <c r="B19" s="15" t="s">
        <v>6</v>
      </c>
      <c r="C19" s="15" t="s">
        <v>53</v>
      </c>
      <c r="D19" s="15" t="s">
        <v>8</v>
      </c>
      <c r="E19" s="3">
        <v>48928</v>
      </c>
      <c r="F19" s="3">
        <f t="shared" si="1"/>
        <v>48.927999999999997</v>
      </c>
      <c r="G19" s="3">
        <v>5784.66</v>
      </c>
      <c r="H19" s="3">
        <f t="shared" si="2"/>
        <v>5.7846599999999997</v>
      </c>
      <c r="I19" s="3">
        <f t="shared" si="3"/>
        <v>8.4582326359716902</v>
      </c>
      <c r="J19" s="3">
        <v>5.1383460000000003</v>
      </c>
      <c r="K19" s="3">
        <v>1.2705439999999999</v>
      </c>
      <c r="L19" s="3">
        <v>4.4563079999999999</v>
      </c>
      <c r="M19" s="19">
        <f t="shared" si="0"/>
        <v>3.6217326666666665</v>
      </c>
    </row>
    <row r="20" spans="1:13" x14ac:dyDescent="0.2">
      <c r="A20" s="6" t="s">
        <v>13</v>
      </c>
      <c r="B20" s="7" t="s">
        <v>6</v>
      </c>
      <c r="C20" s="16" t="s">
        <v>53</v>
      </c>
      <c r="D20" s="7" t="s">
        <v>8</v>
      </c>
      <c r="E20" s="3">
        <v>22096</v>
      </c>
      <c r="F20" s="3">
        <f t="shared" si="1"/>
        <v>22.096</v>
      </c>
      <c r="G20" s="3">
        <v>4397.8389999999999</v>
      </c>
      <c r="H20" s="3">
        <f t="shared" si="2"/>
        <v>4.3978390000000003</v>
      </c>
      <c r="I20" s="3">
        <f t="shared" si="3"/>
        <v>5.0242857912715762</v>
      </c>
      <c r="J20" s="3">
        <v>5.234343</v>
      </c>
      <c r="K20" s="3">
        <v>5.9974439999999998</v>
      </c>
      <c r="L20" s="3">
        <v>6.1245560000000001</v>
      </c>
      <c r="M20" s="19">
        <f t="shared" si="0"/>
        <v>5.7854476666666672</v>
      </c>
    </row>
    <row r="21" spans="1:13" x14ac:dyDescent="0.2">
      <c r="A21" s="6" t="s">
        <v>16</v>
      </c>
      <c r="B21" s="7" t="s">
        <v>6</v>
      </c>
      <c r="C21" s="16" t="s">
        <v>53</v>
      </c>
      <c r="D21" s="7" t="s">
        <v>8</v>
      </c>
      <c r="E21" s="3">
        <v>46144</v>
      </c>
      <c r="F21" s="3">
        <f t="shared" si="1"/>
        <v>46.143999999999998</v>
      </c>
      <c r="G21" s="3">
        <v>8515.7790000000005</v>
      </c>
      <c r="H21" s="3">
        <f t="shared" si="2"/>
        <v>8.5157790000000002</v>
      </c>
      <c r="I21" s="3">
        <f t="shared" si="3"/>
        <v>5.4186469611294514</v>
      </c>
      <c r="J21" s="3">
        <v>7.3455649999999997</v>
      </c>
      <c r="K21" s="3">
        <v>7.2335419999999999</v>
      </c>
      <c r="L21" s="3">
        <v>7.2346870000000001</v>
      </c>
      <c r="M21" s="19">
        <f t="shared" si="0"/>
        <v>7.2712646666666672</v>
      </c>
    </row>
    <row r="22" spans="1:13" x14ac:dyDescent="0.2">
      <c r="A22" s="14" t="s">
        <v>17</v>
      </c>
      <c r="B22" s="15" t="s">
        <v>6</v>
      </c>
      <c r="C22" s="15" t="s">
        <v>53</v>
      </c>
      <c r="D22" s="15" t="s">
        <v>8</v>
      </c>
      <c r="E22" s="3">
        <v>38944</v>
      </c>
      <c r="F22" s="3">
        <f t="shared" si="1"/>
        <v>38.944000000000003</v>
      </c>
      <c r="G22" s="3">
        <v>5850.78</v>
      </c>
      <c r="H22" s="3">
        <f t="shared" si="2"/>
        <v>5.8507799999999994</v>
      </c>
      <c r="I22" s="3">
        <f t="shared" si="3"/>
        <v>6.6562065228909661</v>
      </c>
      <c r="J22" s="3">
        <v>6.4522409999999999</v>
      </c>
      <c r="K22" s="3">
        <v>6.1267769999999997</v>
      </c>
      <c r="L22" s="3">
        <v>6.9133440000000004</v>
      </c>
      <c r="M22" s="19">
        <f t="shared" si="0"/>
        <v>6.4974540000000003</v>
      </c>
    </row>
    <row r="23" spans="1:13" x14ac:dyDescent="0.2">
      <c r="A23" s="14" t="s">
        <v>14</v>
      </c>
      <c r="B23" s="15" t="s">
        <v>6</v>
      </c>
      <c r="C23" s="15" t="s">
        <v>53</v>
      </c>
      <c r="D23" s="15" t="s">
        <v>8</v>
      </c>
      <c r="E23" s="7">
        <v>26272</v>
      </c>
      <c r="F23" s="7">
        <f t="shared" si="1"/>
        <v>26.271999999999998</v>
      </c>
      <c r="G23" s="3">
        <v>8353.7440000000006</v>
      </c>
      <c r="H23" s="7">
        <f t="shared" si="2"/>
        <v>8.3537440000000007</v>
      </c>
      <c r="I23" s="7">
        <f t="shared" si="3"/>
        <v>3.1449371682924441</v>
      </c>
      <c r="J23" s="3">
        <v>4.2344619999999997</v>
      </c>
      <c r="K23" s="3">
        <v>4.9864430000000004</v>
      </c>
      <c r="L23" s="3">
        <v>4.384455</v>
      </c>
      <c r="M23" s="19">
        <f t="shared" si="0"/>
        <v>4.53512</v>
      </c>
    </row>
    <row r="24" spans="1:13" x14ac:dyDescent="0.2">
      <c r="A24" s="6" t="s">
        <v>15</v>
      </c>
      <c r="B24" s="7" t="s">
        <v>6</v>
      </c>
      <c r="C24" s="16" t="s">
        <v>53</v>
      </c>
      <c r="D24" s="7" t="s">
        <v>8</v>
      </c>
      <c r="E24" s="7">
        <v>48032</v>
      </c>
      <c r="F24" s="7">
        <f t="shared" si="1"/>
        <v>48.031999999999996</v>
      </c>
      <c r="G24" s="7">
        <v>5243.5</v>
      </c>
      <c r="H24" s="7">
        <f t="shared" si="2"/>
        <v>5.2435</v>
      </c>
      <c r="I24" s="7">
        <f t="shared" si="3"/>
        <v>9.1602936969581386</v>
      </c>
      <c r="J24" s="7">
        <v>3.987644</v>
      </c>
      <c r="K24" s="7">
        <v>4.2456630000000004</v>
      </c>
      <c r="L24" s="3">
        <v>4.7234449999999999</v>
      </c>
      <c r="M24" s="19">
        <f t="shared" si="0"/>
        <v>4.3189173333333333</v>
      </c>
    </row>
    <row r="25" spans="1:13" ht="17" thickBot="1" x14ac:dyDescent="0.25">
      <c r="A25" s="8" t="s">
        <v>18</v>
      </c>
      <c r="B25" s="9" t="s">
        <v>6</v>
      </c>
      <c r="C25" s="17" t="s">
        <v>53</v>
      </c>
      <c r="D25" s="9" t="s">
        <v>8</v>
      </c>
      <c r="E25" s="9">
        <v>41616</v>
      </c>
      <c r="F25" s="9">
        <f t="shared" si="1"/>
        <v>41.616</v>
      </c>
      <c r="G25" s="9">
        <v>5962.61</v>
      </c>
      <c r="H25" s="9">
        <f t="shared" si="2"/>
        <v>5.9626099999999997</v>
      </c>
      <c r="I25" s="9">
        <f t="shared" si="3"/>
        <v>6.9794938793582011</v>
      </c>
      <c r="J25" s="9">
        <v>2.934555</v>
      </c>
      <c r="K25" s="9">
        <v>3.2646769999999998</v>
      </c>
      <c r="L25" s="9">
        <v>3.7654570000000001</v>
      </c>
      <c r="M25" s="19">
        <f t="shared" si="0"/>
        <v>3.3215629999999998</v>
      </c>
    </row>
    <row r="26" spans="1:13" x14ac:dyDescent="0.2">
      <c r="A26" s="4" t="s">
        <v>19</v>
      </c>
      <c r="B26" s="5" t="s">
        <v>6</v>
      </c>
      <c r="C26" s="5" t="s">
        <v>52</v>
      </c>
      <c r="D26" s="5" t="s">
        <v>8</v>
      </c>
      <c r="E26" s="3">
        <v>31416</v>
      </c>
      <c r="F26" s="3">
        <f t="shared" si="1"/>
        <v>31.416</v>
      </c>
      <c r="G26" s="3">
        <v>4202.826</v>
      </c>
      <c r="H26" s="3">
        <f t="shared" si="2"/>
        <v>4.202826</v>
      </c>
      <c r="I26" s="3">
        <f t="shared" si="3"/>
        <v>7.4749704127651251</v>
      </c>
      <c r="J26" s="3">
        <v>2.5666229999999999</v>
      </c>
      <c r="K26" s="3">
        <v>3.0313590000000001</v>
      </c>
      <c r="L26" s="3">
        <v>6.1744430000000001</v>
      </c>
      <c r="M26" s="19">
        <f t="shared" si="0"/>
        <v>3.9241416666666669</v>
      </c>
    </row>
    <row r="27" spans="1:13" x14ac:dyDescent="0.2">
      <c r="A27" s="4" t="s">
        <v>56</v>
      </c>
      <c r="B27" s="5" t="s">
        <v>6</v>
      </c>
      <c r="C27" s="5" t="s">
        <v>52</v>
      </c>
      <c r="D27" s="5" t="s">
        <v>8</v>
      </c>
      <c r="E27" s="3">
        <v>45856</v>
      </c>
      <c r="F27" s="3">
        <f t="shared" si="1"/>
        <v>45.856000000000002</v>
      </c>
      <c r="G27" s="3">
        <v>5406.482</v>
      </c>
      <c r="H27" s="3">
        <f t="shared" si="2"/>
        <v>5.4064819999999996</v>
      </c>
      <c r="I27" s="3">
        <f t="shared" si="3"/>
        <v>8.4816707056455574</v>
      </c>
      <c r="J27" s="3">
        <v>5.5977290000000002</v>
      </c>
      <c r="K27" s="3">
        <v>3.3088829999999998</v>
      </c>
      <c r="L27" s="3">
        <v>2.5526979999999999</v>
      </c>
      <c r="M27" s="19">
        <f t="shared" si="0"/>
        <v>3.8197699999999997</v>
      </c>
    </row>
    <row r="28" spans="1:13" x14ac:dyDescent="0.2">
      <c r="A28" s="6" t="s">
        <v>20</v>
      </c>
      <c r="B28" s="7" t="s">
        <v>6</v>
      </c>
      <c r="C28" s="16" t="s">
        <v>52</v>
      </c>
      <c r="D28" s="7" t="s">
        <v>8</v>
      </c>
      <c r="E28" s="3">
        <v>43560</v>
      </c>
      <c r="F28" s="3">
        <f t="shared" si="1"/>
        <v>43.56</v>
      </c>
      <c r="G28" s="3">
        <v>5406.6959999999999</v>
      </c>
      <c r="H28" s="3">
        <f t="shared" si="2"/>
        <v>5.4066960000000002</v>
      </c>
      <c r="I28" s="3">
        <f t="shared" si="3"/>
        <v>8.0566763879456147</v>
      </c>
      <c r="J28" s="3">
        <v>14.70931</v>
      </c>
      <c r="K28" s="3">
        <v>12.354203</v>
      </c>
      <c r="L28" s="3">
        <v>11.538881999999999</v>
      </c>
      <c r="M28" s="19">
        <f t="shared" si="0"/>
        <v>12.867465000000001</v>
      </c>
    </row>
    <row r="29" spans="1:13" x14ac:dyDescent="0.2">
      <c r="A29" s="6" t="s">
        <v>21</v>
      </c>
      <c r="B29" s="7" t="s">
        <v>6</v>
      </c>
      <c r="C29" s="16" t="s">
        <v>52</v>
      </c>
      <c r="D29" s="7" t="s">
        <v>8</v>
      </c>
      <c r="E29" s="3">
        <v>33416</v>
      </c>
      <c r="F29" s="3">
        <f t="shared" si="1"/>
        <v>33.415999999999997</v>
      </c>
      <c r="G29" s="3">
        <v>5168.2719999999999</v>
      </c>
      <c r="H29" s="3">
        <f t="shared" si="2"/>
        <v>5.168272</v>
      </c>
      <c r="I29" s="3">
        <f t="shared" si="3"/>
        <v>6.4656039774996357</v>
      </c>
      <c r="J29" s="3">
        <v>14.815357000000001</v>
      </c>
      <c r="K29" s="3">
        <v>6.9987700000000004</v>
      </c>
      <c r="L29" s="3">
        <v>4.6260849999999998</v>
      </c>
      <c r="M29" s="19">
        <f t="shared" si="0"/>
        <v>8.8134040000000002</v>
      </c>
    </row>
    <row r="30" spans="1:13" x14ac:dyDescent="0.2">
      <c r="A30" s="4" t="s">
        <v>22</v>
      </c>
      <c r="B30" s="5" t="s">
        <v>6</v>
      </c>
      <c r="C30" s="5" t="s">
        <v>52</v>
      </c>
      <c r="D30" s="5" t="s">
        <v>8</v>
      </c>
      <c r="E30" s="3">
        <v>36272</v>
      </c>
      <c r="F30" s="3">
        <f t="shared" si="1"/>
        <v>36.271999999999998</v>
      </c>
      <c r="G30" s="3">
        <v>4895.3599999999997</v>
      </c>
      <c r="H30" s="3">
        <f t="shared" si="2"/>
        <v>4.8953599999999993</v>
      </c>
      <c r="I30" s="3">
        <f t="shared" si="3"/>
        <v>7.4094652895803383</v>
      </c>
      <c r="J30" s="3">
        <v>23.623987</v>
      </c>
      <c r="K30" s="3">
        <v>7.0211230000000002</v>
      </c>
      <c r="L30" s="3">
        <v>11.079608</v>
      </c>
      <c r="M30" s="19">
        <f t="shared" si="0"/>
        <v>13.908239333333333</v>
      </c>
    </row>
    <row r="31" spans="1:13" x14ac:dyDescent="0.2">
      <c r="A31" s="4" t="s">
        <v>23</v>
      </c>
      <c r="B31" s="5" t="s">
        <v>6</v>
      </c>
      <c r="C31" s="5" t="s">
        <v>52</v>
      </c>
      <c r="D31" s="5" t="s">
        <v>8</v>
      </c>
      <c r="E31" s="3">
        <v>39824</v>
      </c>
      <c r="F31" s="3">
        <f t="shared" si="1"/>
        <v>39.823999999999998</v>
      </c>
      <c r="G31" s="3">
        <v>5406.6959999999999</v>
      </c>
      <c r="H31" s="3">
        <f t="shared" si="2"/>
        <v>5.4066960000000002</v>
      </c>
      <c r="I31" s="3">
        <f t="shared" si="3"/>
        <v>7.3656813699161185</v>
      </c>
      <c r="J31" s="3">
        <v>11.364005000000001</v>
      </c>
      <c r="K31" s="3">
        <v>13.973777</v>
      </c>
      <c r="L31" s="3">
        <v>3.692564</v>
      </c>
      <c r="M31" s="19">
        <f t="shared" si="0"/>
        <v>9.6767820000000011</v>
      </c>
    </row>
    <row r="32" spans="1:13" x14ac:dyDescent="0.2">
      <c r="A32" s="6" t="s">
        <v>24</v>
      </c>
      <c r="B32" s="7" t="s">
        <v>6</v>
      </c>
      <c r="C32" s="16" t="s">
        <v>52</v>
      </c>
      <c r="D32" s="7" t="s">
        <v>8</v>
      </c>
      <c r="E32" s="3">
        <v>27280</v>
      </c>
      <c r="F32" s="3">
        <f t="shared" si="1"/>
        <v>27.28</v>
      </c>
      <c r="G32" s="3">
        <v>4508.9920000000002</v>
      </c>
      <c r="H32" s="3">
        <f t="shared" si="2"/>
        <v>4.5089920000000001</v>
      </c>
      <c r="I32" s="3">
        <f t="shared" si="3"/>
        <v>6.0501327125885345</v>
      </c>
      <c r="J32" s="3">
        <v>17.344566</v>
      </c>
      <c r="K32" s="3">
        <v>18.214322299999999</v>
      </c>
      <c r="L32" s="3">
        <v>17.854431999999999</v>
      </c>
      <c r="M32" s="19">
        <f t="shared" si="0"/>
        <v>17.804440099999997</v>
      </c>
    </row>
    <row r="33" spans="1:13" x14ac:dyDescent="0.2">
      <c r="A33" s="6" t="s">
        <v>25</v>
      </c>
      <c r="B33" s="7" t="s">
        <v>6</v>
      </c>
      <c r="C33" s="16" t="s">
        <v>52</v>
      </c>
      <c r="D33" s="7" t="s">
        <v>8</v>
      </c>
      <c r="E33" s="3">
        <v>39344</v>
      </c>
      <c r="F33" s="3">
        <f t="shared" si="1"/>
        <v>39.344000000000001</v>
      </c>
      <c r="G33" s="3">
        <v>7362.2929999999997</v>
      </c>
      <c r="H33" s="3">
        <f t="shared" si="2"/>
        <v>7.3622929999999993</v>
      </c>
      <c r="I33" s="3">
        <f t="shared" si="3"/>
        <v>5.3439872604907199</v>
      </c>
      <c r="J33" s="3">
        <v>15.245562</v>
      </c>
      <c r="K33" s="3">
        <v>15.563447699999999</v>
      </c>
      <c r="L33" s="3">
        <v>16.123455</v>
      </c>
      <c r="M33" s="19">
        <f t="shared" si="0"/>
        <v>15.644154899999998</v>
      </c>
    </row>
    <row r="34" spans="1:13" x14ac:dyDescent="0.2">
      <c r="A34" s="4" t="s">
        <v>26</v>
      </c>
      <c r="B34" s="5" t="s">
        <v>6</v>
      </c>
      <c r="C34" s="5" t="s">
        <v>52</v>
      </c>
      <c r="D34" s="5" t="s">
        <v>8</v>
      </c>
      <c r="E34" s="3">
        <v>38112</v>
      </c>
      <c r="F34" s="3">
        <f>E34/1000</f>
        <v>38.112000000000002</v>
      </c>
      <c r="G34" s="3">
        <v>6662.33</v>
      </c>
      <c r="H34" s="3">
        <f t="shared" si="2"/>
        <v>6.6623299999999999</v>
      </c>
      <c r="I34" s="3">
        <f t="shared" si="3"/>
        <v>5.7205211990399762</v>
      </c>
      <c r="J34" s="3">
        <v>10.3446623</v>
      </c>
      <c r="K34" s="3">
        <v>10.945757</v>
      </c>
      <c r="L34" s="3">
        <v>11.876457</v>
      </c>
      <c r="M34" s="19">
        <f t="shared" si="0"/>
        <v>11.055625433333333</v>
      </c>
    </row>
    <row r="35" spans="1:13" x14ac:dyDescent="0.2">
      <c r="A35" s="4" t="s">
        <v>27</v>
      </c>
      <c r="B35" s="5" t="s">
        <v>6</v>
      </c>
      <c r="C35" s="5" t="s">
        <v>52</v>
      </c>
      <c r="D35" s="5" t="s">
        <v>8</v>
      </c>
      <c r="E35" s="7">
        <v>40608</v>
      </c>
      <c r="F35" s="7">
        <f t="shared" si="1"/>
        <v>40.607999999999997</v>
      </c>
      <c r="G35" s="3">
        <v>7473.2830000000004</v>
      </c>
      <c r="H35" s="7">
        <f t="shared" si="2"/>
        <v>7.4732830000000003</v>
      </c>
      <c r="I35" s="7">
        <f t="shared" si="3"/>
        <v>5.4337564896177479</v>
      </c>
      <c r="J35" s="3">
        <v>12.985654</v>
      </c>
      <c r="K35" s="3">
        <v>13.246566</v>
      </c>
      <c r="L35" s="3">
        <v>13.199884000000001</v>
      </c>
      <c r="M35" s="19">
        <f t="shared" si="0"/>
        <v>13.144034666666665</v>
      </c>
    </row>
    <row r="36" spans="1:13" x14ac:dyDescent="0.2">
      <c r="A36" s="6" t="s">
        <v>28</v>
      </c>
      <c r="B36" s="7" t="s">
        <v>6</v>
      </c>
      <c r="C36" s="16" t="s">
        <v>52</v>
      </c>
      <c r="D36" s="7" t="s">
        <v>8</v>
      </c>
      <c r="E36" s="7">
        <v>40912</v>
      </c>
      <c r="F36" s="7">
        <f t="shared" si="1"/>
        <v>40.911999999999999</v>
      </c>
      <c r="G36" s="3">
        <v>6933.4880000000003</v>
      </c>
      <c r="H36" s="7">
        <f>G36/1000</f>
        <v>6.9334880000000005</v>
      </c>
      <c r="I36" s="7">
        <f t="shared" si="3"/>
        <v>5.9006376011612041</v>
      </c>
      <c r="J36" s="7">
        <v>14.885324499999999</v>
      </c>
      <c r="K36" s="7">
        <v>17.354666000000002</v>
      </c>
      <c r="L36" s="7">
        <v>14.987423</v>
      </c>
      <c r="M36" s="19">
        <f t="shared" si="0"/>
        <v>15.742471166666668</v>
      </c>
    </row>
    <row r="37" spans="1:13" ht="17" thickBot="1" x14ac:dyDescent="0.25">
      <c r="A37" s="8" t="s">
        <v>29</v>
      </c>
      <c r="B37" s="9" t="s">
        <v>6</v>
      </c>
      <c r="C37" s="17" t="s">
        <v>52</v>
      </c>
      <c r="D37" s="9" t="s">
        <v>8</v>
      </c>
      <c r="E37" s="9">
        <v>37408</v>
      </c>
      <c r="F37" s="9">
        <f t="shared" si="1"/>
        <v>37.408000000000001</v>
      </c>
      <c r="G37" s="9">
        <v>7665.73</v>
      </c>
      <c r="H37" s="9">
        <f t="shared" si="2"/>
        <v>7.6657299999999999</v>
      </c>
      <c r="I37" s="9">
        <f t="shared" si="3"/>
        <v>4.8799005443708561</v>
      </c>
      <c r="J37" s="9">
        <v>6.323455</v>
      </c>
      <c r="K37" s="9">
        <v>6.5523854999999998</v>
      </c>
      <c r="L37" s="9">
        <v>6.9123244000000001</v>
      </c>
      <c r="M37" s="19">
        <f t="shared" si="0"/>
        <v>6.5960549666666664</v>
      </c>
    </row>
    <row r="38" spans="1:13" x14ac:dyDescent="0.2">
      <c r="A38" s="14" t="s">
        <v>19</v>
      </c>
      <c r="B38" s="15" t="s">
        <v>6</v>
      </c>
      <c r="C38" s="15" t="s">
        <v>53</v>
      </c>
      <c r="D38" s="15" t="s">
        <v>8</v>
      </c>
      <c r="E38" s="3">
        <v>44512</v>
      </c>
      <c r="F38" s="3">
        <f t="shared" si="1"/>
        <v>44.512</v>
      </c>
      <c r="G38" s="3">
        <v>5576.4219999999996</v>
      </c>
      <c r="H38" s="3">
        <f t="shared" si="2"/>
        <v>5.576422</v>
      </c>
      <c r="I38" s="3">
        <f t="shared" ref="I38:I73" si="4">F38/H38</f>
        <v>7.9821792540091119</v>
      </c>
      <c r="J38" s="3">
        <v>20.015371999999999</v>
      </c>
      <c r="K38" s="3">
        <v>22.438656999999999</v>
      </c>
      <c r="L38" s="3">
        <v>22.248661999999999</v>
      </c>
      <c r="M38" s="19">
        <f t="shared" si="0"/>
        <v>21.567563666666668</v>
      </c>
    </row>
    <row r="39" spans="1:13" x14ac:dyDescent="0.2">
      <c r="A39" s="14" t="s">
        <v>56</v>
      </c>
      <c r="B39" s="15" t="s">
        <v>6</v>
      </c>
      <c r="C39" s="15" t="s">
        <v>53</v>
      </c>
      <c r="D39" s="15" t="s">
        <v>8</v>
      </c>
      <c r="E39" s="3">
        <v>54816</v>
      </c>
      <c r="F39" s="3">
        <f t="shared" si="1"/>
        <v>54.816000000000003</v>
      </c>
      <c r="G39" s="3">
        <v>7574.8059999999996</v>
      </c>
      <c r="H39" s="3">
        <f t="shared" si="2"/>
        <v>7.5748059999999997</v>
      </c>
      <c r="I39" s="3">
        <f t="shared" si="4"/>
        <v>7.2366209774877408</v>
      </c>
      <c r="J39" s="3">
        <v>10.765806</v>
      </c>
      <c r="K39" s="3">
        <v>12.332140000000001</v>
      </c>
      <c r="L39" s="3">
        <v>5.1409510000000003</v>
      </c>
      <c r="M39" s="19">
        <f t="shared" si="0"/>
        <v>9.4129656666666666</v>
      </c>
    </row>
    <row r="40" spans="1:13" x14ac:dyDescent="0.2">
      <c r="A40" s="6" t="s">
        <v>20</v>
      </c>
      <c r="B40" s="7" t="s">
        <v>6</v>
      </c>
      <c r="C40" s="16" t="s">
        <v>53</v>
      </c>
      <c r="D40" s="7" t="s">
        <v>8</v>
      </c>
      <c r="E40" s="3">
        <v>25280</v>
      </c>
      <c r="F40" s="3">
        <f t="shared" si="1"/>
        <v>25.28</v>
      </c>
      <c r="G40" s="3">
        <v>4144.3490000000002</v>
      </c>
      <c r="H40" s="3">
        <f t="shared" si="2"/>
        <v>4.1443490000000001</v>
      </c>
      <c r="I40" s="3">
        <f t="shared" si="4"/>
        <v>6.0998723804390025</v>
      </c>
      <c r="J40" s="3">
        <v>24.781973000000001</v>
      </c>
      <c r="K40" s="3">
        <v>23.904225</v>
      </c>
      <c r="L40" s="3">
        <v>29.226201</v>
      </c>
      <c r="M40" s="19">
        <f t="shared" si="0"/>
        <v>25.970799666666668</v>
      </c>
    </row>
    <row r="41" spans="1:13" x14ac:dyDescent="0.2">
      <c r="A41" s="6" t="s">
        <v>21</v>
      </c>
      <c r="B41" s="7" t="s">
        <v>6</v>
      </c>
      <c r="C41" s="16" t="s">
        <v>53</v>
      </c>
      <c r="D41" s="7" t="s">
        <v>8</v>
      </c>
      <c r="E41" s="3">
        <v>26784</v>
      </c>
      <c r="F41" s="3">
        <f t="shared" si="1"/>
        <v>26.783999999999999</v>
      </c>
      <c r="G41" s="3">
        <v>6192.1239999999998</v>
      </c>
      <c r="H41" s="3">
        <f t="shared" si="2"/>
        <v>6.1921239999999997</v>
      </c>
      <c r="I41" s="3">
        <f t="shared" si="4"/>
        <v>4.3254947736834728</v>
      </c>
      <c r="J41" s="3">
        <v>14.624964</v>
      </c>
      <c r="K41" s="3">
        <v>14.320023000000001</v>
      </c>
      <c r="L41" s="3">
        <v>13.990885</v>
      </c>
      <c r="M41" s="19">
        <f t="shared" si="0"/>
        <v>14.311957333333334</v>
      </c>
    </row>
    <row r="42" spans="1:13" x14ac:dyDescent="0.2">
      <c r="A42" s="14" t="s">
        <v>22</v>
      </c>
      <c r="B42" s="15" t="s">
        <v>6</v>
      </c>
      <c r="C42" s="15" t="s">
        <v>53</v>
      </c>
      <c r="D42" s="15" t="s">
        <v>8</v>
      </c>
      <c r="E42" s="3">
        <v>23216</v>
      </c>
      <c r="F42" s="3">
        <f t="shared" si="1"/>
        <v>23.216000000000001</v>
      </c>
      <c r="G42" s="3">
        <v>4269.9660000000003</v>
      </c>
      <c r="H42" s="3">
        <f t="shared" si="2"/>
        <v>4.2699660000000002</v>
      </c>
      <c r="I42" s="3">
        <f t="shared" si="4"/>
        <v>5.4370456345554041</v>
      </c>
      <c r="J42" s="3">
        <v>37.951822999999997</v>
      </c>
      <c r="K42" s="3">
        <v>39.251953</v>
      </c>
      <c r="L42" s="3">
        <v>45.304361999999998</v>
      </c>
      <c r="M42" s="19">
        <f t="shared" si="0"/>
        <v>40.836046000000003</v>
      </c>
    </row>
    <row r="43" spans="1:13" x14ac:dyDescent="0.2">
      <c r="A43" s="14" t="s">
        <v>23</v>
      </c>
      <c r="B43" s="15" t="s">
        <v>6</v>
      </c>
      <c r="C43" s="15" t="s">
        <v>53</v>
      </c>
      <c r="D43" s="15" t="s">
        <v>8</v>
      </c>
      <c r="E43" s="3">
        <v>35312</v>
      </c>
      <c r="F43" s="3">
        <f t="shared" si="1"/>
        <v>35.311999999999998</v>
      </c>
      <c r="G43" s="3">
        <v>6327.6779999999999</v>
      </c>
      <c r="H43" s="3">
        <f t="shared" si="2"/>
        <v>6.3276779999999997</v>
      </c>
      <c r="I43" s="3">
        <f t="shared" si="4"/>
        <v>5.5805620956060027</v>
      </c>
      <c r="J43" s="3">
        <v>22.345454</v>
      </c>
      <c r="K43" s="3">
        <v>22.987455000000001</v>
      </c>
      <c r="L43" s="3">
        <v>23.122344999999999</v>
      </c>
      <c r="M43" s="19">
        <f t="shared" si="0"/>
        <v>22.818417999999998</v>
      </c>
    </row>
    <row r="44" spans="1:13" x14ac:dyDescent="0.2">
      <c r="A44" s="6" t="s">
        <v>24</v>
      </c>
      <c r="B44" s="7" t="s">
        <v>6</v>
      </c>
      <c r="C44" s="16" t="s">
        <v>53</v>
      </c>
      <c r="D44" s="7" t="s">
        <v>8</v>
      </c>
      <c r="E44" s="3">
        <v>25888</v>
      </c>
      <c r="F44" s="3">
        <f t="shared" si="1"/>
        <v>25.888000000000002</v>
      </c>
      <c r="G44" s="3">
        <v>4568.1909999999998</v>
      </c>
      <c r="H44" s="3">
        <f t="shared" si="2"/>
        <v>4.5681909999999997</v>
      </c>
      <c r="I44" s="3">
        <f t="shared" si="4"/>
        <v>5.6670134852067271</v>
      </c>
      <c r="J44" s="3">
        <v>24.334465999999999</v>
      </c>
      <c r="K44" s="3">
        <v>23.577743000000002</v>
      </c>
      <c r="L44" s="3">
        <v>23.9984745</v>
      </c>
      <c r="M44" s="19">
        <f t="shared" si="0"/>
        <v>23.970227833333336</v>
      </c>
    </row>
    <row r="45" spans="1:13" x14ac:dyDescent="0.2">
      <c r="A45" s="6" t="s">
        <v>25</v>
      </c>
      <c r="B45" s="7" t="s">
        <v>6</v>
      </c>
      <c r="C45" s="16" t="s">
        <v>53</v>
      </c>
      <c r="D45" s="7" t="s">
        <v>8</v>
      </c>
      <c r="E45" s="3">
        <v>18560</v>
      </c>
      <c r="F45" s="3">
        <f t="shared" si="1"/>
        <v>18.559999999999999</v>
      </c>
      <c r="G45" s="3">
        <v>4931.201</v>
      </c>
      <c r="H45" s="3">
        <f t="shared" si="2"/>
        <v>4.9312009999999997</v>
      </c>
      <c r="I45" s="3">
        <f t="shared" si="4"/>
        <v>3.7637889836573279</v>
      </c>
      <c r="J45" s="3">
        <v>16.038735500000001</v>
      </c>
      <c r="K45" s="3">
        <v>16.509238</v>
      </c>
      <c r="L45" s="3">
        <v>16.890324</v>
      </c>
      <c r="M45" s="19">
        <f t="shared" si="0"/>
        <v>16.479432499999998</v>
      </c>
    </row>
    <row r="46" spans="1:13" x14ac:dyDescent="0.2">
      <c r="A46" s="14" t="s">
        <v>26</v>
      </c>
      <c r="B46" s="15" t="s">
        <v>6</v>
      </c>
      <c r="C46" s="15" t="s">
        <v>53</v>
      </c>
      <c r="D46" s="15" t="s">
        <v>8</v>
      </c>
      <c r="E46" s="3">
        <v>31296</v>
      </c>
      <c r="F46" s="3">
        <f t="shared" si="1"/>
        <v>31.295999999999999</v>
      </c>
      <c r="G46" s="3">
        <v>5496.7929999999997</v>
      </c>
      <c r="H46" s="3">
        <f t="shared" si="2"/>
        <v>5.4967929999999994</v>
      </c>
      <c r="I46" s="3">
        <f t="shared" si="4"/>
        <v>5.6935016472332149</v>
      </c>
      <c r="J46" s="3">
        <v>26.374455000000001</v>
      </c>
      <c r="K46" s="3">
        <v>26.987345999999999</v>
      </c>
      <c r="L46" s="3">
        <v>27.988233999999999</v>
      </c>
      <c r="M46" s="19">
        <f t="shared" si="0"/>
        <v>27.116678333333329</v>
      </c>
    </row>
    <row r="47" spans="1:13" x14ac:dyDescent="0.2">
      <c r="A47" s="14" t="s">
        <v>27</v>
      </c>
      <c r="B47" s="15" t="s">
        <v>6</v>
      </c>
      <c r="C47" s="15" t="s">
        <v>53</v>
      </c>
      <c r="D47" s="15" t="s">
        <v>8</v>
      </c>
      <c r="E47" s="7">
        <v>33875</v>
      </c>
      <c r="F47" s="7">
        <f t="shared" si="1"/>
        <v>33.875</v>
      </c>
      <c r="G47" s="3">
        <v>5913.317</v>
      </c>
      <c r="H47" s="7">
        <f t="shared" si="2"/>
        <v>5.9133170000000002</v>
      </c>
      <c r="I47" s="7">
        <f t="shared" si="4"/>
        <v>5.7285953044627913</v>
      </c>
      <c r="J47" s="3">
        <v>20.987455300000001</v>
      </c>
      <c r="K47" s="3">
        <v>20.287455000000001</v>
      </c>
      <c r="L47" s="3">
        <v>21.3746455</v>
      </c>
      <c r="M47" s="19">
        <f t="shared" si="0"/>
        <v>20.883185266666668</v>
      </c>
    </row>
    <row r="48" spans="1:13" x14ac:dyDescent="0.2">
      <c r="A48" s="6" t="s">
        <v>28</v>
      </c>
      <c r="B48" s="7" t="s">
        <v>6</v>
      </c>
      <c r="C48" s="16" t="s">
        <v>53</v>
      </c>
      <c r="D48" s="7" t="s">
        <v>8</v>
      </c>
      <c r="E48" s="7">
        <v>46752</v>
      </c>
      <c r="F48" s="7">
        <f t="shared" si="1"/>
        <v>46.752000000000002</v>
      </c>
      <c r="G48" s="3">
        <v>7482.65</v>
      </c>
      <c r="H48" s="7">
        <f t="shared" si="2"/>
        <v>7.4826499999999996</v>
      </c>
      <c r="I48" s="7">
        <f t="shared" si="4"/>
        <v>6.2480538311961675</v>
      </c>
      <c r="J48" s="7">
        <v>19.876344</v>
      </c>
      <c r="K48" s="7">
        <v>19.9456734</v>
      </c>
      <c r="L48" s="7">
        <v>19.2348745</v>
      </c>
      <c r="M48" s="19">
        <f t="shared" si="0"/>
        <v>19.685630633333332</v>
      </c>
    </row>
    <row r="49" spans="1:21" ht="17" thickBot="1" x14ac:dyDescent="0.25">
      <c r="A49" s="8" t="s">
        <v>29</v>
      </c>
      <c r="B49" s="9" t="s">
        <v>6</v>
      </c>
      <c r="C49" s="17" t="s">
        <v>53</v>
      </c>
      <c r="D49" s="9" t="s">
        <v>8</v>
      </c>
      <c r="E49" s="9">
        <v>37104</v>
      </c>
      <c r="F49" s="9">
        <f t="shared" si="1"/>
        <v>37.103999999999999</v>
      </c>
      <c r="G49" s="9">
        <v>8139.027</v>
      </c>
      <c r="H49" s="9">
        <f t="shared" si="2"/>
        <v>8.1390270000000005</v>
      </c>
      <c r="I49" s="9">
        <f t="shared" si="4"/>
        <v>4.5587758831614638</v>
      </c>
      <c r="J49" s="9">
        <v>16.987344</v>
      </c>
      <c r="K49" s="9">
        <v>16.334233000000001</v>
      </c>
      <c r="L49" s="9">
        <v>16.234544450000001</v>
      </c>
      <c r="M49" s="19">
        <f t="shared" si="0"/>
        <v>16.518707150000001</v>
      </c>
    </row>
    <row r="50" spans="1:21" x14ac:dyDescent="0.2">
      <c r="A50" s="4" t="s">
        <v>30</v>
      </c>
      <c r="B50" s="5" t="s">
        <v>6</v>
      </c>
      <c r="C50" s="5" t="s">
        <v>52</v>
      </c>
      <c r="D50" s="5" t="s">
        <v>8</v>
      </c>
      <c r="E50" s="3">
        <v>18496</v>
      </c>
      <c r="F50" s="3">
        <f t="shared" si="1"/>
        <v>18.495999999999999</v>
      </c>
      <c r="G50" s="3">
        <v>4625.4459999999999</v>
      </c>
      <c r="H50" s="3">
        <f t="shared" si="2"/>
        <v>4.6254460000000002</v>
      </c>
      <c r="I50" s="3">
        <f t="shared" si="4"/>
        <v>3.9987495259916552</v>
      </c>
      <c r="L50" s="3"/>
      <c r="M50" s="19" t="e">
        <f t="shared" si="0"/>
        <v>#DIV/0!</v>
      </c>
    </row>
    <row r="51" spans="1:21" x14ac:dyDescent="0.2">
      <c r="A51" s="4" t="s">
        <v>58</v>
      </c>
      <c r="B51" s="5" t="s">
        <v>6</v>
      </c>
      <c r="C51" s="5" t="s">
        <v>52</v>
      </c>
      <c r="D51" s="5" t="s">
        <v>8</v>
      </c>
      <c r="E51" s="3">
        <v>35776</v>
      </c>
      <c r="F51" s="3">
        <f t="shared" si="1"/>
        <v>35.776000000000003</v>
      </c>
      <c r="G51" s="3">
        <v>6221.2020000000002</v>
      </c>
      <c r="H51" s="3">
        <f t="shared" si="2"/>
        <v>6.2212019999999999</v>
      </c>
      <c r="I51" s="3">
        <f t="shared" si="4"/>
        <v>5.7506571881125232</v>
      </c>
      <c r="J51" s="3">
        <v>13.414967000000001</v>
      </c>
      <c r="K51" s="3">
        <v>39.397497000000001</v>
      </c>
      <c r="L51" s="3">
        <v>36.784287999999997</v>
      </c>
      <c r="M51" s="19">
        <f t="shared" si="0"/>
        <v>29.865584000000002</v>
      </c>
    </row>
    <row r="52" spans="1:21" x14ac:dyDescent="0.2">
      <c r="A52" s="6" t="s">
        <v>31</v>
      </c>
      <c r="B52" s="7" t="s">
        <v>6</v>
      </c>
      <c r="C52" s="16" t="s">
        <v>52</v>
      </c>
      <c r="D52" s="7" t="s">
        <v>8</v>
      </c>
      <c r="E52" s="3">
        <v>21408</v>
      </c>
      <c r="F52" s="3">
        <f t="shared" si="1"/>
        <v>21.408000000000001</v>
      </c>
      <c r="G52" s="3">
        <v>4196.5649999999996</v>
      </c>
      <c r="H52" s="3">
        <f t="shared" si="2"/>
        <v>4.1965649999999997</v>
      </c>
      <c r="I52" s="3">
        <f t="shared" si="4"/>
        <v>5.1013150040568904</v>
      </c>
      <c r="J52" s="3">
        <v>38.713940000000001</v>
      </c>
      <c r="K52" s="3">
        <v>23.047815</v>
      </c>
      <c r="L52" s="3">
        <v>39.09592</v>
      </c>
      <c r="M52" s="19">
        <f t="shared" si="0"/>
        <v>33.619225</v>
      </c>
    </row>
    <row r="53" spans="1:21" x14ac:dyDescent="0.2">
      <c r="A53" s="6" t="s">
        <v>32</v>
      </c>
      <c r="B53" s="7" t="s">
        <v>6</v>
      </c>
      <c r="C53" s="16" t="s">
        <v>52</v>
      </c>
      <c r="D53" s="7" t="s">
        <v>8</v>
      </c>
      <c r="E53" s="3">
        <v>20072</v>
      </c>
      <c r="F53" s="3">
        <f t="shared" si="1"/>
        <v>20.071999999999999</v>
      </c>
      <c r="G53" s="3">
        <v>3560.8290000000002</v>
      </c>
      <c r="H53" s="3">
        <f t="shared" si="2"/>
        <v>3.560829</v>
      </c>
      <c r="I53" s="3">
        <f t="shared" si="4"/>
        <v>5.6368896119414886</v>
      </c>
      <c r="J53" s="3">
        <v>26.380317000000002</v>
      </c>
      <c r="K53" s="3">
        <v>38.844763</v>
      </c>
      <c r="L53" s="3">
        <v>29.798105</v>
      </c>
      <c r="M53" s="19">
        <f t="shared" si="0"/>
        <v>31.674395000000004</v>
      </c>
    </row>
    <row r="54" spans="1:21" x14ac:dyDescent="0.2">
      <c r="A54" s="4" t="s">
        <v>33</v>
      </c>
      <c r="B54" s="5" t="s">
        <v>6</v>
      </c>
      <c r="C54" s="5" t="s">
        <v>52</v>
      </c>
      <c r="D54" s="5" t="s">
        <v>8</v>
      </c>
      <c r="E54" s="3">
        <v>11120</v>
      </c>
      <c r="F54" s="3">
        <f t="shared" si="1"/>
        <v>11.12</v>
      </c>
      <c r="G54" s="3">
        <v>4491.402</v>
      </c>
      <c r="H54" s="3">
        <f t="shared" si="2"/>
        <v>4.4914019999999999</v>
      </c>
      <c r="I54" s="3">
        <f t="shared" si="4"/>
        <v>2.4758416191647954</v>
      </c>
      <c r="J54" s="3">
        <v>25.219111999999999</v>
      </c>
      <c r="K54" s="3">
        <v>44.452762999999997</v>
      </c>
      <c r="L54" s="3">
        <v>38.203197000000003</v>
      </c>
      <c r="M54" s="19">
        <f t="shared" si="0"/>
        <v>35.958357333333332</v>
      </c>
      <c r="R54" s="3"/>
      <c r="S54" s="3"/>
      <c r="T54" s="3"/>
      <c r="U54" s="3"/>
    </row>
    <row r="55" spans="1:21" x14ac:dyDescent="0.2">
      <c r="A55" s="4" t="s">
        <v>34</v>
      </c>
      <c r="B55" s="5" t="s">
        <v>6</v>
      </c>
      <c r="C55" s="5" t="s">
        <v>52</v>
      </c>
      <c r="D55" s="5" t="s">
        <v>8</v>
      </c>
      <c r="E55" s="3">
        <v>21125</v>
      </c>
      <c r="F55" s="3">
        <f t="shared" si="1"/>
        <v>21.125</v>
      </c>
      <c r="G55" s="3">
        <v>4608.7240000000002</v>
      </c>
      <c r="H55" s="3">
        <f t="shared" si="2"/>
        <v>4.6087240000000005</v>
      </c>
      <c r="I55" s="3">
        <f t="shared" si="4"/>
        <v>4.5836982210260366</v>
      </c>
      <c r="J55" s="3">
        <v>34.190393999999998</v>
      </c>
      <c r="K55" s="3">
        <v>16.980758000000002</v>
      </c>
      <c r="L55" s="3">
        <v>25.034758</v>
      </c>
      <c r="M55" s="19">
        <f t="shared" si="0"/>
        <v>25.401970000000002</v>
      </c>
      <c r="R55" s="3"/>
      <c r="S55" s="3"/>
      <c r="T55" s="3"/>
      <c r="U55" s="3"/>
    </row>
    <row r="56" spans="1:21" x14ac:dyDescent="0.2">
      <c r="A56" s="6" t="s">
        <v>35</v>
      </c>
      <c r="B56" s="7" t="s">
        <v>6</v>
      </c>
      <c r="C56" s="16" t="s">
        <v>52</v>
      </c>
      <c r="D56" s="7" t="s">
        <v>8</v>
      </c>
      <c r="E56" s="3">
        <v>19920</v>
      </c>
      <c r="F56" s="3">
        <f t="shared" si="1"/>
        <v>19.920000000000002</v>
      </c>
      <c r="G56" s="3">
        <v>6244.9470000000001</v>
      </c>
      <c r="H56" s="3">
        <f t="shared" si="2"/>
        <v>6.2449469999999998</v>
      </c>
      <c r="I56" s="3">
        <f t="shared" si="4"/>
        <v>3.1897788724227767</v>
      </c>
      <c r="J56" s="3">
        <v>35.876455</v>
      </c>
      <c r="K56" s="3">
        <v>26.383765400000001</v>
      </c>
      <c r="L56" s="3">
        <v>29.876455</v>
      </c>
      <c r="M56" s="19">
        <f t="shared" si="0"/>
        <v>30.712225133333334</v>
      </c>
      <c r="R56" s="3"/>
      <c r="S56" s="3"/>
      <c r="T56" s="3"/>
      <c r="U56" s="3"/>
    </row>
    <row r="57" spans="1:21" x14ac:dyDescent="0.2">
      <c r="A57" s="6" t="s">
        <v>36</v>
      </c>
      <c r="B57" s="7" t="s">
        <v>6</v>
      </c>
      <c r="C57" s="16" t="s">
        <v>52</v>
      </c>
      <c r="D57" s="7" t="s">
        <v>8</v>
      </c>
      <c r="E57" s="3">
        <v>21452</v>
      </c>
      <c r="F57" s="3">
        <f t="shared" si="1"/>
        <v>21.452000000000002</v>
      </c>
      <c r="G57" s="3">
        <v>6595.866</v>
      </c>
      <c r="H57" s="3">
        <f t="shared" si="2"/>
        <v>6.595866</v>
      </c>
      <c r="I57" s="3">
        <f t="shared" si="4"/>
        <v>3.2523401779235663</v>
      </c>
      <c r="J57" s="3">
        <v>23.976344000000001</v>
      </c>
      <c r="K57" s="3">
        <v>25.872366339999999</v>
      </c>
      <c r="L57" s="3">
        <v>48.876534399999997</v>
      </c>
      <c r="M57" s="19">
        <f t="shared" si="0"/>
        <v>32.908414913333331</v>
      </c>
      <c r="R57" s="3"/>
      <c r="S57" s="3"/>
      <c r="T57" s="3"/>
      <c r="U57" s="3"/>
    </row>
    <row r="58" spans="1:21" x14ac:dyDescent="0.2">
      <c r="A58" s="4" t="s">
        <v>37</v>
      </c>
      <c r="B58" s="5" t="s">
        <v>6</v>
      </c>
      <c r="C58" s="5" t="s">
        <v>52</v>
      </c>
      <c r="D58" s="5" t="s">
        <v>8</v>
      </c>
      <c r="E58" s="3">
        <v>22336</v>
      </c>
      <c r="F58" s="3">
        <f t="shared" si="1"/>
        <v>22.335999999999999</v>
      </c>
      <c r="G58" s="3">
        <v>5548.26</v>
      </c>
      <c r="H58" s="3">
        <f t="shared" si="2"/>
        <v>5.54826</v>
      </c>
      <c r="I58" s="3">
        <f t="shared" si="4"/>
        <v>4.0257666367473766</v>
      </c>
      <c r="J58" s="3">
        <v>31.977374399999999</v>
      </c>
      <c r="K58" s="3">
        <v>52.987344</v>
      </c>
      <c r="L58" s="3">
        <v>32.987634</v>
      </c>
      <c r="M58" s="19">
        <f t="shared" si="0"/>
        <v>39.317450799999996</v>
      </c>
      <c r="R58" s="3"/>
      <c r="S58" s="3"/>
      <c r="T58" s="3"/>
      <c r="U58" s="3"/>
    </row>
    <row r="59" spans="1:21" x14ac:dyDescent="0.2">
      <c r="A59" s="4" t="s">
        <v>38</v>
      </c>
      <c r="B59" s="5" t="s">
        <v>6</v>
      </c>
      <c r="C59" s="5" t="s">
        <v>52</v>
      </c>
      <c r="D59" s="5" t="s">
        <v>8</v>
      </c>
      <c r="E59" s="7">
        <v>30272</v>
      </c>
      <c r="F59" s="7">
        <f t="shared" si="1"/>
        <v>30.271999999999998</v>
      </c>
      <c r="G59" s="3">
        <v>5883.4290000000001</v>
      </c>
      <c r="H59" s="7">
        <f t="shared" si="2"/>
        <v>5.8834290000000005</v>
      </c>
      <c r="I59" s="7">
        <f t="shared" si="4"/>
        <v>5.1452987704959128</v>
      </c>
      <c r="J59" s="3">
        <v>46.987266400000003</v>
      </c>
      <c r="K59" s="3">
        <v>36.223745999999998</v>
      </c>
      <c r="L59" s="3">
        <v>31.987444</v>
      </c>
      <c r="M59" s="19">
        <f t="shared" si="0"/>
        <v>38.399485466666668</v>
      </c>
      <c r="R59" s="3"/>
      <c r="S59" s="3"/>
      <c r="T59" s="3"/>
      <c r="U59" s="3"/>
    </row>
    <row r="60" spans="1:21" x14ac:dyDescent="0.2">
      <c r="A60" s="6" t="s">
        <v>39</v>
      </c>
      <c r="B60" s="7" t="s">
        <v>6</v>
      </c>
      <c r="C60" s="16" t="s">
        <v>52</v>
      </c>
      <c r="D60" s="7" t="s">
        <v>8</v>
      </c>
      <c r="E60" s="7">
        <v>17584</v>
      </c>
      <c r="F60" s="7">
        <f t="shared" si="1"/>
        <v>17.584</v>
      </c>
      <c r="G60" s="3">
        <v>4787.6440000000002</v>
      </c>
      <c r="H60" s="7">
        <f t="shared" si="2"/>
        <v>4.7876440000000002</v>
      </c>
      <c r="I60" s="7">
        <f t="shared" si="4"/>
        <v>3.6727877010070085</v>
      </c>
      <c r="J60" s="7">
        <v>28.876344</v>
      </c>
      <c r="K60" s="7">
        <v>23.876626399999999</v>
      </c>
      <c r="L60" s="7">
        <v>21.987244</v>
      </c>
      <c r="M60" s="19">
        <f t="shared" si="0"/>
        <v>24.913404799999999</v>
      </c>
      <c r="R60" s="3"/>
      <c r="S60" s="3"/>
      <c r="T60" s="3"/>
      <c r="U60" s="3"/>
    </row>
    <row r="61" spans="1:21" ht="17" thickBot="1" x14ac:dyDescent="0.25">
      <c r="A61" s="8" t="s">
        <v>40</v>
      </c>
      <c r="B61" s="9" t="s">
        <v>6</v>
      </c>
      <c r="C61" s="17" t="s">
        <v>52</v>
      </c>
      <c r="D61" s="9" t="s">
        <v>8</v>
      </c>
      <c r="E61" s="9">
        <v>35120</v>
      </c>
      <c r="F61" s="9">
        <f t="shared" si="1"/>
        <v>35.119999999999997</v>
      </c>
      <c r="G61" s="9">
        <v>5997.8850000000002</v>
      </c>
      <c r="H61" s="9">
        <f t="shared" si="2"/>
        <v>5.9978850000000001</v>
      </c>
      <c r="I61" s="9">
        <f t="shared" si="4"/>
        <v>5.8553973609030514</v>
      </c>
      <c r="J61" s="9">
        <v>31.987342999999999</v>
      </c>
      <c r="K61" s="9">
        <v>32.983744000000002</v>
      </c>
      <c r="L61" s="9">
        <v>31.344854999999999</v>
      </c>
      <c r="M61" s="19">
        <f t="shared" si="0"/>
        <v>32.105314</v>
      </c>
      <c r="R61" s="3"/>
      <c r="S61" s="3"/>
      <c r="T61" s="3"/>
      <c r="U61" s="3"/>
    </row>
    <row r="62" spans="1:21" x14ac:dyDescent="0.2">
      <c r="A62" s="14" t="s">
        <v>30</v>
      </c>
      <c r="B62" s="15" t="s">
        <v>6</v>
      </c>
      <c r="C62" s="15" t="s">
        <v>53</v>
      </c>
      <c r="D62" s="15" t="s">
        <v>8</v>
      </c>
      <c r="E62" s="3">
        <v>6862</v>
      </c>
      <c r="F62" s="3">
        <f t="shared" si="1"/>
        <v>6.8620000000000001</v>
      </c>
      <c r="G62" s="3">
        <v>2727.9380000000001</v>
      </c>
      <c r="H62" s="3">
        <f t="shared" si="2"/>
        <v>2.727938</v>
      </c>
      <c r="I62" s="3">
        <f t="shared" si="4"/>
        <v>2.5154530638159667</v>
      </c>
      <c r="J62" s="3">
        <v>86.177554000000001</v>
      </c>
      <c r="K62" s="3">
        <v>83.556169999999995</v>
      </c>
      <c r="L62" s="3">
        <v>80.374964000000006</v>
      </c>
      <c r="M62" s="19">
        <f t="shared" si="0"/>
        <v>83.369562666666667</v>
      </c>
      <c r="R62" s="3"/>
      <c r="S62" s="3"/>
      <c r="T62" s="3"/>
      <c r="U62" s="3"/>
    </row>
    <row r="63" spans="1:21" x14ac:dyDescent="0.2">
      <c r="A63" s="14" t="s">
        <v>58</v>
      </c>
      <c r="B63" s="15" t="s">
        <v>6</v>
      </c>
      <c r="C63" s="15" t="s">
        <v>53</v>
      </c>
      <c r="D63" s="15" t="s">
        <v>8</v>
      </c>
      <c r="E63" s="3">
        <v>16368</v>
      </c>
      <c r="F63" s="3">
        <f t="shared" si="1"/>
        <v>16.367999999999999</v>
      </c>
      <c r="G63" s="3">
        <v>4348.5029999999997</v>
      </c>
      <c r="H63" s="3">
        <f t="shared" si="2"/>
        <v>4.348503</v>
      </c>
      <c r="I63" s="3">
        <f t="shared" si="4"/>
        <v>3.7640539744367194</v>
      </c>
      <c r="J63" s="3">
        <v>20.339843999999999</v>
      </c>
      <c r="K63" s="3">
        <v>44.872793999999999</v>
      </c>
      <c r="L63" s="3">
        <v>31.254738</v>
      </c>
      <c r="M63" s="19">
        <f t="shared" si="0"/>
        <v>32.155791999999998</v>
      </c>
      <c r="R63" s="3"/>
      <c r="S63" s="3"/>
      <c r="T63" s="3"/>
      <c r="U63" s="3"/>
    </row>
    <row r="64" spans="1:21" x14ac:dyDescent="0.2">
      <c r="A64" s="6" t="s">
        <v>31</v>
      </c>
      <c r="B64" s="7" t="s">
        <v>6</v>
      </c>
      <c r="C64" s="16" t="s">
        <v>53</v>
      </c>
      <c r="D64" s="7" t="s">
        <v>8</v>
      </c>
      <c r="E64" s="3">
        <v>11891</v>
      </c>
      <c r="F64" s="3">
        <f t="shared" si="1"/>
        <v>11.891</v>
      </c>
      <c r="G64" s="3">
        <v>4035.6619999999998</v>
      </c>
      <c r="H64" s="3">
        <f t="shared" si="2"/>
        <v>4.0356619999999994</v>
      </c>
      <c r="I64" s="3">
        <f t="shared" si="4"/>
        <v>2.9464806517493294</v>
      </c>
      <c r="J64" s="3">
        <v>52.981372999999998</v>
      </c>
      <c r="K64" s="3">
        <v>36.982747000000003</v>
      </c>
      <c r="L64" s="3">
        <v>45.870261999999997</v>
      </c>
      <c r="M64" s="19">
        <f t="shared" si="0"/>
        <v>45.278127333333337</v>
      </c>
      <c r="R64" s="3"/>
      <c r="S64" s="3"/>
      <c r="T64" s="3"/>
      <c r="U64" s="3"/>
    </row>
    <row r="65" spans="1:21" x14ac:dyDescent="0.2">
      <c r="A65" s="6" t="s">
        <v>32</v>
      </c>
      <c r="B65" s="7" t="s">
        <v>6</v>
      </c>
      <c r="C65" s="16" t="s">
        <v>53</v>
      </c>
      <c r="D65" s="7" t="s">
        <v>8</v>
      </c>
      <c r="E65" s="3">
        <v>16912</v>
      </c>
      <c r="F65" s="3">
        <f t="shared" si="1"/>
        <v>16.911999999999999</v>
      </c>
      <c r="G65" s="3">
        <v>4673.1289999999999</v>
      </c>
      <c r="H65" s="3">
        <f t="shared" si="2"/>
        <v>4.6731290000000003</v>
      </c>
      <c r="I65" s="3">
        <f t="shared" si="4"/>
        <v>3.6189884764576363</v>
      </c>
      <c r="J65" s="3">
        <v>38.063802000000003</v>
      </c>
      <c r="K65" s="3">
        <v>38.177661999999998</v>
      </c>
      <c r="L65" s="3">
        <v>42.701244000000003</v>
      </c>
      <c r="M65" s="19">
        <f t="shared" si="0"/>
        <v>39.647569333333337</v>
      </c>
      <c r="R65" s="3"/>
      <c r="S65" s="3"/>
      <c r="T65" s="3"/>
      <c r="U65" s="3"/>
    </row>
    <row r="66" spans="1:21" x14ac:dyDescent="0.2">
      <c r="A66" s="14" t="s">
        <v>33</v>
      </c>
      <c r="B66" s="15" t="s">
        <v>6</v>
      </c>
      <c r="C66" s="15" t="s">
        <v>53</v>
      </c>
      <c r="D66" s="15" t="s">
        <v>8</v>
      </c>
      <c r="E66" s="3">
        <v>15616</v>
      </c>
      <c r="F66" s="3">
        <f t="shared" si="1"/>
        <v>15.616</v>
      </c>
      <c r="G66" s="3">
        <v>5521.8729999999996</v>
      </c>
      <c r="H66" s="3">
        <f t="shared" si="2"/>
        <v>5.5218729999999994</v>
      </c>
      <c r="I66" s="3">
        <f t="shared" si="4"/>
        <v>2.8280259252612296</v>
      </c>
      <c r="J66" s="3">
        <v>56.693359000000001</v>
      </c>
      <c r="K66" s="3">
        <v>63.069299999999998</v>
      </c>
      <c r="L66" s="3">
        <v>47.133535999999999</v>
      </c>
      <c r="M66" s="19">
        <f t="shared" si="0"/>
        <v>55.632065000000004</v>
      </c>
      <c r="R66" s="3"/>
      <c r="S66" s="3"/>
      <c r="T66" s="3"/>
      <c r="U66" s="3"/>
    </row>
    <row r="67" spans="1:21" x14ac:dyDescent="0.2">
      <c r="A67" s="14" t="s">
        <v>34</v>
      </c>
      <c r="B67" s="15" t="s">
        <v>6</v>
      </c>
      <c r="C67" s="15" t="s">
        <v>53</v>
      </c>
      <c r="D67" s="15" t="s">
        <v>8</v>
      </c>
      <c r="E67" s="3">
        <v>22968</v>
      </c>
      <c r="F67" s="3">
        <f t="shared" si="1"/>
        <v>22.968</v>
      </c>
      <c r="G67" s="3">
        <v>4653.2700000000004</v>
      </c>
      <c r="H67" s="3">
        <f t="shared" si="2"/>
        <v>4.65327</v>
      </c>
      <c r="I67" s="3">
        <f t="shared" si="4"/>
        <v>4.9358837978453858</v>
      </c>
      <c r="J67" s="3">
        <v>36.535735000000003</v>
      </c>
      <c r="K67" s="3">
        <v>31.042788000000002</v>
      </c>
      <c r="L67" s="3">
        <v>41.652959000000003</v>
      </c>
      <c r="M67" s="19">
        <f t="shared" ref="M67:M73" si="5">AVERAGE(J67:L67)</f>
        <v>36.410494</v>
      </c>
      <c r="R67" s="3"/>
      <c r="S67" s="3"/>
      <c r="T67" s="3"/>
      <c r="U67" s="3"/>
    </row>
    <row r="68" spans="1:21" x14ac:dyDescent="0.2">
      <c r="A68" s="6" t="s">
        <v>35</v>
      </c>
      <c r="B68" s="7" t="s">
        <v>6</v>
      </c>
      <c r="C68" s="16" t="s">
        <v>53</v>
      </c>
      <c r="D68" s="7" t="s">
        <v>8</v>
      </c>
      <c r="E68" s="3">
        <v>13168</v>
      </c>
      <c r="F68" s="3">
        <f t="shared" ref="F68:F73" si="6">E68/1000</f>
        <v>13.167999999999999</v>
      </c>
      <c r="G68" s="3">
        <v>5190.473</v>
      </c>
      <c r="H68" s="3">
        <f t="shared" ref="H68:H73" si="7">G68/1000</f>
        <v>5.1904729999999999</v>
      </c>
      <c r="I68" s="3">
        <f t="shared" si="4"/>
        <v>2.5369556878534962</v>
      </c>
      <c r="J68" s="3">
        <v>55.927441999999999</v>
      </c>
      <c r="K68" s="3">
        <v>56.8773859</v>
      </c>
      <c r="L68" s="3">
        <v>57.986544000000002</v>
      </c>
      <c r="M68" s="19">
        <f t="shared" si="5"/>
        <v>56.9304573</v>
      </c>
      <c r="R68" s="3"/>
      <c r="S68" s="3"/>
      <c r="T68" s="3"/>
      <c r="U68" s="3"/>
    </row>
    <row r="69" spans="1:21" x14ac:dyDescent="0.2">
      <c r="A69" s="6" t="s">
        <v>36</v>
      </c>
      <c r="B69" s="7" t="s">
        <v>6</v>
      </c>
      <c r="C69" s="16" t="s">
        <v>53</v>
      </c>
      <c r="D69" s="7" t="s">
        <v>8</v>
      </c>
      <c r="E69" s="3">
        <v>18176</v>
      </c>
      <c r="F69" s="3">
        <f t="shared" si="6"/>
        <v>18.175999999999998</v>
      </c>
      <c r="G69" s="3">
        <v>4223.1390000000001</v>
      </c>
      <c r="H69" s="3">
        <f t="shared" si="7"/>
        <v>4.2231389999999998</v>
      </c>
      <c r="I69" s="3">
        <f t="shared" si="4"/>
        <v>4.3039075910122779</v>
      </c>
      <c r="J69" s="3">
        <v>49.987364399999997</v>
      </c>
      <c r="K69" s="3">
        <v>48.876533999999999</v>
      </c>
      <c r="L69" s="3">
        <v>48.987634</v>
      </c>
      <c r="M69" s="19">
        <f t="shared" si="5"/>
        <v>49.283844133333332</v>
      </c>
      <c r="R69" s="3"/>
      <c r="S69" s="3"/>
      <c r="T69" s="3"/>
      <c r="U69" s="3"/>
    </row>
    <row r="70" spans="1:21" x14ac:dyDescent="0.2">
      <c r="A70" s="14" t="s">
        <v>37</v>
      </c>
      <c r="B70" s="15" t="s">
        <v>6</v>
      </c>
      <c r="C70" s="15" t="s">
        <v>53</v>
      </c>
      <c r="D70" s="15" t="s">
        <v>8</v>
      </c>
      <c r="E70" s="3">
        <v>18432</v>
      </c>
      <c r="F70" s="3">
        <f t="shared" si="6"/>
        <v>18.431999999999999</v>
      </c>
      <c r="G70" s="3">
        <v>4435.5720000000001</v>
      </c>
      <c r="H70" s="3">
        <f t="shared" si="7"/>
        <v>4.4355720000000005</v>
      </c>
      <c r="I70" s="3">
        <f t="shared" si="4"/>
        <v>4.1554956158980163</v>
      </c>
      <c r="J70" s="3">
        <v>63.987234399999998</v>
      </c>
      <c r="K70" s="3">
        <v>64.987324000000001</v>
      </c>
      <c r="L70" s="3">
        <v>65.988232999999994</v>
      </c>
      <c r="M70" s="19">
        <f t="shared" si="5"/>
        <v>64.987597133333338</v>
      </c>
      <c r="R70" s="3"/>
      <c r="S70" s="3"/>
      <c r="T70" s="3"/>
      <c r="U70" s="3"/>
    </row>
    <row r="71" spans="1:21" x14ac:dyDescent="0.2">
      <c r="A71" s="14" t="s">
        <v>38</v>
      </c>
      <c r="B71" s="15" t="s">
        <v>6</v>
      </c>
      <c r="C71" s="15" t="s">
        <v>53</v>
      </c>
      <c r="D71" s="15" t="s">
        <v>8</v>
      </c>
      <c r="E71" s="3">
        <v>19140</v>
      </c>
      <c r="F71" s="3">
        <f t="shared" si="6"/>
        <v>19.14</v>
      </c>
      <c r="G71" s="3">
        <v>4928.1130000000003</v>
      </c>
      <c r="H71" s="3">
        <f t="shared" si="7"/>
        <v>4.9281130000000006</v>
      </c>
      <c r="I71" s="3">
        <f t="shared" si="4"/>
        <v>3.8838395142319175</v>
      </c>
      <c r="J71" s="3">
        <v>29.987342999999999</v>
      </c>
      <c r="K71" s="3">
        <v>32.983737339999998</v>
      </c>
      <c r="L71" s="3">
        <v>38.776673000000002</v>
      </c>
      <c r="M71" s="19">
        <f t="shared" si="5"/>
        <v>33.915917780000001</v>
      </c>
      <c r="R71" s="3"/>
      <c r="S71" s="3"/>
      <c r="T71" s="3"/>
      <c r="U71" s="3"/>
    </row>
    <row r="72" spans="1:21" x14ac:dyDescent="0.2">
      <c r="A72" s="6" t="s">
        <v>39</v>
      </c>
      <c r="B72" s="7" t="s">
        <v>6</v>
      </c>
      <c r="C72" s="16" t="s">
        <v>53</v>
      </c>
      <c r="D72" s="7" t="s">
        <v>8</v>
      </c>
      <c r="E72" s="3">
        <v>16544</v>
      </c>
      <c r="F72" s="3">
        <f t="shared" si="6"/>
        <v>16.544</v>
      </c>
      <c r="G72" s="3">
        <v>3835.674</v>
      </c>
      <c r="H72" s="3">
        <f t="shared" si="7"/>
        <v>3.835674</v>
      </c>
      <c r="I72" s="3">
        <f t="shared" si="4"/>
        <v>4.3131924141624136</v>
      </c>
      <c r="J72" s="3">
        <v>56.987243999999997</v>
      </c>
      <c r="K72" s="3">
        <v>39.887344400000003</v>
      </c>
      <c r="L72" s="3">
        <v>42.987334400000002</v>
      </c>
      <c r="M72" s="19">
        <f t="shared" si="5"/>
        <v>46.620640933333334</v>
      </c>
      <c r="R72" s="3"/>
      <c r="S72" s="3"/>
      <c r="T72" s="3"/>
      <c r="U72" s="3"/>
    </row>
    <row r="73" spans="1:21" ht="17" thickBot="1" x14ac:dyDescent="0.25">
      <c r="A73" s="8" t="s">
        <v>40</v>
      </c>
      <c r="B73" s="9" t="s">
        <v>6</v>
      </c>
      <c r="C73" s="17" t="s">
        <v>53</v>
      </c>
      <c r="D73" s="9" t="s">
        <v>8</v>
      </c>
      <c r="E73" s="9">
        <v>11696</v>
      </c>
      <c r="F73" s="9">
        <f t="shared" si="6"/>
        <v>11.696</v>
      </c>
      <c r="G73" s="9">
        <v>6529.01</v>
      </c>
      <c r="H73" s="9">
        <f t="shared" si="7"/>
        <v>6.5290100000000004</v>
      </c>
      <c r="I73" s="9">
        <f t="shared" si="4"/>
        <v>1.7913895062191663</v>
      </c>
      <c r="J73" s="9">
        <v>49.887343999999999</v>
      </c>
      <c r="K73" s="9">
        <v>51.938737340000003</v>
      </c>
      <c r="L73" s="9">
        <v>73.987474739999996</v>
      </c>
      <c r="M73" s="19">
        <f t="shared" si="5"/>
        <v>58.60451869333334</v>
      </c>
      <c r="R73" s="3"/>
      <c r="S73" s="3"/>
      <c r="T73" s="3"/>
      <c r="U73" s="3"/>
    </row>
    <row r="74" spans="1:21" x14ac:dyDescent="0.2">
      <c r="R74" s="3"/>
      <c r="S74" s="3"/>
      <c r="T74" s="3"/>
      <c r="U74" s="3"/>
    </row>
    <row r="75" spans="1:21" x14ac:dyDescent="0.2">
      <c r="R75" s="3"/>
      <c r="S75" s="3"/>
      <c r="T75" s="3"/>
      <c r="U75" s="3"/>
    </row>
    <row r="76" spans="1:21" x14ac:dyDescent="0.2">
      <c r="R76" s="3"/>
      <c r="S76" s="3"/>
      <c r="T76" s="3"/>
      <c r="U76" s="3"/>
    </row>
    <row r="77" spans="1:21" x14ac:dyDescent="0.2">
      <c r="R77" s="3"/>
      <c r="S77" s="3"/>
      <c r="T77" s="3"/>
      <c r="U77" s="3"/>
    </row>
    <row r="78" spans="1:21" x14ac:dyDescent="0.2">
      <c r="R78" s="3"/>
      <c r="S78" s="3"/>
      <c r="T78" s="3"/>
      <c r="U78" s="3"/>
    </row>
    <row r="79" spans="1:21" x14ac:dyDescent="0.2">
      <c r="A79" t="s">
        <v>125</v>
      </c>
      <c r="R79" s="3"/>
      <c r="S79" s="3"/>
      <c r="T79" s="3"/>
      <c r="U79" s="3"/>
    </row>
    <row r="80" spans="1:21" x14ac:dyDescent="0.2">
      <c r="A80" s="1" t="s">
        <v>177</v>
      </c>
      <c r="B80" t="s">
        <v>118</v>
      </c>
      <c r="C80" t="s">
        <v>119</v>
      </c>
      <c r="D80" t="s">
        <v>120</v>
      </c>
      <c r="E80" s="3" t="s">
        <v>121</v>
      </c>
      <c r="F80" s="3" t="s">
        <v>122</v>
      </c>
      <c r="G80" s="3" t="s">
        <v>123</v>
      </c>
      <c r="I80" s="2" t="s">
        <v>177</v>
      </c>
      <c r="J80" t="s">
        <v>118</v>
      </c>
      <c r="K80" t="s">
        <v>119</v>
      </c>
      <c r="L80" t="s">
        <v>120</v>
      </c>
      <c r="M80" s="3" t="s">
        <v>121</v>
      </c>
      <c r="N80" s="3" t="s">
        <v>122</v>
      </c>
      <c r="O80" s="3" t="s">
        <v>123</v>
      </c>
      <c r="R80" s="3"/>
      <c r="S80" s="3"/>
      <c r="T80" s="3"/>
      <c r="U80" s="3"/>
    </row>
    <row r="81" spans="1:21" x14ac:dyDescent="0.2">
      <c r="A81" t="s">
        <v>67</v>
      </c>
      <c r="B81">
        <v>1093</v>
      </c>
      <c r="C81">
        <v>64922</v>
      </c>
      <c r="D81">
        <v>59.397987000000001</v>
      </c>
      <c r="E81" s="3">
        <v>2.348163</v>
      </c>
      <c r="F81" s="3">
        <v>94.690658999999997</v>
      </c>
      <c r="G81" s="3">
        <v>5018.2031109999998</v>
      </c>
      <c r="I81" t="s">
        <v>126</v>
      </c>
      <c r="J81">
        <v>2111</v>
      </c>
      <c r="K81">
        <v>322709</v>
      </c>
      <c r="L81">
        <v>152.870204</v>
      </c>
      <c r="M81">
        <v>11.672056</v>
      </c>
      <c r="N81">
        <v>94.786293999999998</v>
      </c>
      <c r="O81">
        <v>11269.065846</v>
      </c>
      <c r="R81" s="3"/>
      <c r="S81" s="3"/>
      <c r="T81" s="3"/>
      <c r="U81" s="3"/>
    </row>
    <row r="82" spans="1:21" x14ac:dyDescent="0.2">
      <c r="A82" t="s">
        <v>68</v>
      </c>
      <c r="B82">
        <v>919</v>
      </c>
      <c r="C82">
        <v>67194</v>
      </c>
      <c r="D82">
        <v>73.116431000000006</v>
      </c>
      <c r="E82" s="3">
        <v>2.430339</v>
      </c>
      <c r="F82" s="3">
        <v>94.765125999999995</v>
      </c>
      <c r="G82" s="3">
        <v>6115.7410229999996</v>
      </c>
      <c r="I82" t="s">
        <v>127</v>
      </c>
      <c r="J82">
        <v>1432</v>
      </c>
      <c r="K82">
        <v>198993</v>
      </c>
      <c r="L82">
        <v>138.961592</v>
      </c>
      <c r="M82">
        <v>7.1973739999999999</v>
      </c>
      <c r="N82">
        <v>112.918037</v>
      </c>
      <c r="O82">
        <v>13683.509776999999</v>
      </c>
      <c r="R82" s="3"/>
      <c r="S82" s="3"/>
      <c r="T82" s="3"/>
      <c r="U82" s="3"/>
    </row>
    <row r="83" spans="1:21" x14ac:dyDescent="0.2">
      <c r="A83" t="s">
        <v>69</v>
      </c>
      <c r="B83">
        <v>876</v>
      </c>
      <c r="C83">
        <v>86737</v>
      </c>
      <c r="D83">
        <v>99.014840000000007</v>
      </c>
      <c r="E83" s="3">
        <v>3.1371889999999998</v>
      </c>
      <c r="F83" s="3">
        <v>93.778176000000002</v>
      </c>
      <c r="G83" s="3">
        <v>7820.1598169999997</v>
      </c>
      <c r="I83" t="s">
        <v>128</v>
      </c>
      <c r="J83">
        <v>1406</v>
      </c>
      <c r="K83">
        <v>204853</v>
      </c>
      <c r="L83">
        <v>145.69914700000001</v>
      </c>
      <c r="M83">
        <v>7.4093239999999998</v>
      </c>
      <c r="N83">
        <v>113.523464</v>
      </c>
      <c r="O83">
        <v>14132.571124</v>
      </c>
      <c r="R83" s="3"/>
      <c r="S83" s="3"/>
      <c r="T83" s="3"/>
      <c r="U83" s="3"/>
    </row>
    <row r="84" spans="1:21" x14ac:dyDescent="0.2">
      <c r="A84" t="s">
        <v>70</v>
      </c>
      <c r="B84">
        <v>836</v>
      </c>
      <c r="C84">
        <v>204503</v>
      </c>
      <c r="D84">
        <v>244.620813</v>
      </c>
      <c r="E84" s="3">
        <v>7.3966649999999996</v>
      </c>
      <c r="F84" s="3">
        <v>95.825792000000007</v>
      </c>
      <c r="G84" s="3">
        <v>18195.206937999999</v>
      </c>
      <c r="I84" t="s">
        <v>129</v>
      </c>
      <c r="J84">
        <v>1855</v>
      </c>
      <c r="K84">
        <v>453147</v>
      </c>
      <c r="L84">
        <v>244.284097</v>
      </c>
      <c r="M84">
        <v>16.389865</v>
      </c>
      <c r="N84">
        <v>92.474755999999999</v>
      </c>
      <c r="O84">
        <v>18244.224258999999</v>
      </c>
      <c r="R84" s="3"/>
      <c r="S84" s="3"/>
      <c r="T84" s="3"/>
      <c r="U84" s="3"/>
    </row>
    <row r="85" spans="1:21" x14ac:dyDescent="0.2">
      <c r="A85" t="s">
        <v>71</v>
      </c>
      <c r="B85">
        <v>766</v>
      </c>
      <c r="C85">
        <v>135728</v>
      </c>
      <c r="D85">
        <v>177.19060099999999</v>
      </c>
      <c r="E85" s="3">
        <v>4.9091440000000004</v>
      </c>
      <c r="F85" s="3">
        <v>96.125248999999997</v>
      </c>
      <c r="G85" s="3">
        <v>14044.983029000001</v>
      </c>
      <c r="I85" t="s">
        <v>130</v>
      </c>
      <c r="J85">
        <v>1612</v>
      </c>
      <c r="K85">
        <v>666255</v>
      </c>
      <c r="L85">
        <v>413.30955299999999</v>
      </c>
      <c r="M85">
        <v>24.097764999999999</v>
      </c>
      <c r="N85">
        <v>90.436232000000004</v>
      </c>
      <c r="O85">
        <v>29425.138337</v>
      </c>
      <c r="R85" s="3"/>
      <c r="S85" s="3"/>
      <c r="T85" s="3"/>
      <c r="U85" s="3"/>
    </row>
    <row r="86" spans="1:21" x14ac:dyDescent="0.2">
      <c r="A86" t="s">
        <v>72</v>
      </c>
      <c r="B86">
        <v>930</v>
      </c>
      <c r="C86">
        <v>157807</v>
      </c>
      <c r="D86">
        <v>169.684946</v>
      </c>
      <c r="E86" s="3">
        <v>5.7077179999999998</v>
      </c>
      <c r="F86" s="3">
        <v>95.150025999999997</v>
      </c>
      <c r="G86" s="3">
        <v>12233.472043</v>
      </c>
      <c r="I86" t="s">
        <v>131</v>
      </c>
      <c r="J86">
        <v>1795</v>
      </c>
      <c r="K86">
        <v>657299</v>
      </c>
      <c r="L86">
        <v>366.18328700000001</v>
      </c>
      <c r="M86">
        <v>23.773834999999998</v>
      </c>
      <c r="N86">
        <v>82.050011999999995</v>
      </c>
      <c r="O86">
        <v>22960.477994000001</v>
      </c>
      <c r="R86" s="3"/>
      <c r="S86" s="3"/>
      <c r="T86" s="3"/>
      <c r="U86" s="3"/>
    </row>
    <row r="87" spans="1:21" x14ac:dyDescent="0.2">
      <c r="A87" t="s">
        <v>73</v>
      </c>
      <c r="B87">
        <v>917</v>
      </c>
      <c r="C87">
        <v>35885</v>
      </c>
      <c r="D87">
        <v>39.133043000000001</v>
      </c>
      <c r="E87" s="3">
        <v>1.2979240000000001</v>
      </c>
      <c r="F87" s="3">
        <v>94.778396000000001</v>
      </c>
      <c r="G87" s="3">
        <v>3484.8560520000001</v>
      </c>
      <c r="I87" t="s">
        <v>132</v>
      </c>
      <c r="J87">
        <v>1776</v>
      </c>
      <c r="K87">
        <v>233595</v>
      </c>
      <c r="L87">
        <v>131.528716</v>
      </c>
      <c r="M87">
        <v>8.448893</v>
      </c>
      <c r="N87">
        <v>92.964242999999996</v>
      </c>
      <c r="O87">
        <v>9902.8006760000007</v>
      </c>
      <c r="R87" s="3"/>
      <c r="S87" s="3"/>
      <c r="T87" s="3"/>
      <c r="U87" s="3"/>
    </row>
    <row r="88" spans="1:21" x14ac:dyDescent="0.2">
      <c r="A88" t="s">
        <v>74</v>
      </c>
      <c r="B88">
        <v>1174</v>
      </c>
      <c r="C88">
        <v>61953</v>
      </c>
      <c r="D88">
        <v>52.770868999999998</v>
      </c>
      <c r="E88" s="3">
        <v>2.240777</v>
      </c>
      <c r="F88" s="3">
        <v>112.67765799999999</v>
      </c>
      <c r="G88" s="3">
        <v>5566.9216349999997</v>
      </c>
      <c r="I88" t="s">
        <v>133</v>
      </c>
      <c r="J88">
        <v>1604</v>
      </c>
      <c r="K88">
        <v>164032</v>
      </c>
      <c r="L88">
        <v>102.26433900000001</v>
      </c>
      <c r="M88">
        <v>5.9328700000000003</v>
      </c>
      <c r="N88">
        <v>111.16311</v>
      </c>
      <c r="O88">
        <v>9548.3678299999992</v>
      </c>
      <c r="R88" s="3"/>
      <c r="S88" s="3"/>
      <c r="T88" s="3"/>
      <c r="U88" s="3"/>
    </row>
    <row r="89" spans="1:21" x14ac:dyDescent="0.2">
      <c r="A89" t="s">
        <v>75</v>
      </c>
      <c r="B89">
        <v>382</v>
      </c>
      <c r="C89">
        <v>32007</v>
      </c>
      <c r="D89">
        <v>83.787958000000003</v>
      </c>
      <c r="E89" s="3">
        <v>1.1576610000000001</v>
      </c>
      <c r="F89" s="3">
        <v>140.05155400000001</v>
      </c>
      <c r="G89" s="3">
        <v>10687.801047000001</v>
      </c>
      <c r="I89" t="s">
        <v>134</v>
      </c>
      <c r="J89">
        <v>967</v>
      </c>
      <c r="K89">
        <v>62772</v>
      </c>
      <c r="L89">
        <v>64.914168000000004</v>
      </c>
      <c r="M89">
        <v>2.2703989999999998</v>
      </c>
      <c r="N89">
        <v>113.70508100000001</v>
      </c>
      <c r="O89">
        <v>6663.9937950000003</v>
      </c>
      <c r="R89" s="3"/>
      <c r="S89" s="3"/>
      <c r="T89" s="3"/>
      <c r="U89" s="3"/>
    </row>
    <row r="90" spans="1:21" x14ac:dyDescent="0.2">
      <c r="A90" t="s">
        <v>76</v>
      </c>
      <c r="B90">
        <v>983</v>
      </c>
      <c r="C90">
        <v>97370</v>
      </c>
      <c r="D90">
        <v>99.053916999999998</v>
      </c>
      <c r="E90" s="3">
        <v>3.5217740000000002</v>
      </c>
      <c r="F90" s="3">
        <v>92.645204000000007</v>
      </c>
      <c r="G90" s="3">
        <v>7530.4415060000001</v>
      </c>
      <c r="I90" t="s">
        <v>135</v>
      </c>
      <c r="J90">
        <v>1046</v>
      </c>
      <c r="K90">
        <v>247457</v>
      </c>
      <c r="L90">
        <v>236.57456999999999</v>
      </c>
      <c r="M90">
        <v>8.9502679999999994</v>
      </c>
      <c r="N90">
        <v>94.475637000000006</v>
      </c>
      <c r="O90">
        <v>17028.124283000001</v>
      </c>
      <c r="R90" s="3"/>
      <c r="S90" s="3"/>
      <c r="T90" s="3"/>
      <c r="U90" s="3"/>
    </row>
    <row r="91" spans="1:21" x14ac:dyDescent="0.2">
      <c r="A91" t="s">
        <v>77</v>
      </c>
      <c r="B91">
        <v>1468</v>
      </c>
      <c r="C91">
        <v>246551</v>
      </c>
      <c r="D91">
        <v>167.95027200000001</v>
      </c>
      <c r="E91" s="3">
        <v>8.9174989999999994</v>
      </c>
      <c r="F91" s="3">
        <v>93.204008000000002</v>
      </c>
      <c r="G91" s="3">
        <v>12629.911443999999</v>
      </c>
      <c r="I91" t="s">
        <v>136</v>
      </c>
      <c r="J91">
        <v>1372</v>
      </c>
      <c r="K91">
        <v>223264</v>
      </c>
      <c r="L91">
        <v>162.72886299999999</v>
      </c>
      <c r="M91">
        <v>8.0752310000000005</v>
      </c>
      <c r="N91">
        <v>138.75038000000001</v>
      </c>
      <c r="O91">
        <v>19541.336006000001</v>
      </c>
      <c r="R91" s="3"/>
      <c r="S91" s="3"/>
      <c r="T91" s="3"/>
      <c r="U91" s="3"/>
    </row>
    <row r="92" spans="1:21" x14ac:dyDescent="0.2">
      <c r="A92" t="s">
        <v>78</v>
      </c>
      <c r="B92">
        <v>1175</v>
      </c>
      <c r="C92">
        <v>115384</v>
      </c>
      <c r="D92">
        <v>98.199149000000006</v>
      </c>
      <c r="E92" s="3">
        <v>4.1733219999999998</v>
      </c>
      <c r="F92" s="3">
        <v>93.056027999999998</v>
      </c>
      <c r="G92" s="3">
        <v>7247.279149</v>
      </c>
      <c r="I92" t="s">
        <v>137</v>
      </c>
      <c r="J92">
        <v>1739</v>
      </c>
      <c r="K92">
        <v>225926</v>
      </c>
      <c r="L92">
        <v>129.91719399999999</v>
      </c>
      <c r="M92">
        <v>8.1715129999999991</v>
      </c>
      <c r="N92">
        <v>92.380700000000004</v>
      </c>
      <c r="O92">
        <v>9999.9304200000006</v>
      </c>
      <c r="R92" s="3"/>
      <c r="S92" s="3"/>
      <c r="T92" s="3"/>
      <c r="U92" s="3"/>
    </row>
    <row r="93" spans="1:21" x14ac:dyDescent="0.2">
      <c r="A93" t="s">
        <v>79</v>
      </c>
      <c r="B93">
        <v>721</v>
      </c>
      <c r="C93">
        <v>33231</v>
      </c>
      <c r="D93">
        <v>46.090153000000001</v>
      </c>
      <c r="E93" s="3">
        <v>1.2019310000000001</v>
      </c>
      <c r="F93" s="3">
        <v>94.697810000000004</v>
      </c>
      <c r="G93" s="3">
        <v>4001.4882109999999</v>
      </c>
      <c r="I93" t="s">
        <v>138</v>
      </c>
      <c r="J93">
        <v>732</v>
      </c>
      <c r="K93">
        <v>142065</v>
      </c>
      <c r="L93">
        <v>194.07786899999999</v>
      </c>
      <c r="M93">
        <v>5.1383460000000003</v>
      </c>
      <c r="N93">
        <v>96.478911999999994</v>
      </c>
      <c r="O93">
        <v>12809.872950999999</v>
      </c>
      <c r="R93" s="3"/>
      <c r="S93" s="3"/>
      <c r="T93" s="3"/>
      <c r="U93" s="3"/>
    </row>
    <row r="94" spans="1:21" x14ac:dyDescent="0.2">
      <c r="A94" t="s">
        <v>80</v>
      </c>
      <c r="B94">
        <v>1008</v>
      </c>
      <c r="C94">
        <v>43491</v>
      </c>
      <c r="D94">
        <v>43.145833000000003</v>
      </c>
      <c r="E94" s="3">
        <v>1.5730249999999999</v>
      </c>
      <c r="F94" s="3">
        <v>95.551264000000003</v>
      </c>
      <c r="G94" s="3">
        <v>3768.2192460000001</v>
      </c>
      <c r="I94" t="s">
        <v>139</v>
      </c>
      <c r="J94">
        <v>247</v>
      </c>
      <c r="K94">
        <v>35128</v>
      </c>
      <c r="L94">
        <v>142.21862300000001</v>
      </c>
      <c r="M94">
        <v>1.2705439999999999</v>
      </c>
      <c r="N94">
        <v>112.999014</v>
      </c>
      <c r="O94">
        <v>14332.870445</v>
      </c>
      <c r="R94" s="3"/>
      <c r="S94" s="3"/>
      <c r="T94" s="3"/>
      <c r="U94" s="3"/>
    </row>
    <row r="95" spans="1:21" x14ac:dyDescent="0.2">
      <c r="A95" t="s">
        <v>81</v>
      </c>
      <c r="B95">
        <v>1566</v>
      </c>
      <c r="C95">
        <v>53849</v>
      </c>
      <c r="D95">
        <v>34.386335000000003</v>
      </c>
      <c r="E95" s="3">
        <v>1.9476629999999999</v>
      </c>
      <c r="F95" s="3">
        <v>95.421689000000001</v>
      </c>
      <c r="G95" s="3">
        <v>2993.170498</v>
      </c>
      <c r="I95" t="s">
        <v>140</v>
      </c>
      <c r="J95">
        <v>333</v>
      </c>
      <c r="K95">
        <v>123208</v>
      </c>
      <c r="L95">
        <v>369.99399399999999</v>
      </c>
      <c r="M95">
        <v>4.4563079999999999</v>
      </c>
      <c r="N95">
        <v>113.207842</v>
      </c>
      <c r="O95">
        <v>33936.315315</v>
      </c>
      <c r="R95" s="3"/>
      <c r="S95" s="3"/>
      <c r="T95" s="3"/>
      <c r="U95" s="3"/>
    </row>
    <row r="96" spans="1:21" x14ac:dyDescent="0.2">
      <c r="A96" t="s">
        <v>82</v>
      </c>
      <c r="B96">
        <v>1265</v>
      </c>
      <c r="C96">
        <v>73967</v>
      </c>
      <c r="D96">
        <v>58.471936999999997</v>
      </c>
      <c r="E96" s="3">
        <v>2.6753110000000002</v>
      </c>
      <c r="F96" s="3">
        <v>99.013113000000004</v>
      </c>
      <c r="G96" s="3">
        <v>5327.2403160000003</v>
      </c>
      <c r="I96" t="s">
        <v>141</v>
      </c>
      <c r="J96">
        <v>340</v>
      </c>
      <c r="K96">
        <v>163205</v>
      </c>
      <c r="L96">
        <v>480.01470599999999</v>
      </c>
      <c r="M96">
        <v>5.9029590000000001</v>
      </c>
      <c r="N96">
        <v>93.535228000000004</v>
      </c>
      <c r="O96">
        <v>32612.244117999999</v>
      </c>
      <c r="R96" s="3"/>
      <c r="S96" s="3"/>
      <c r="T96" s="3"/>
      <c r="U96" s="3"/>
    </row>
    <row r="97" spans="1:21" x14ac:dyDescent="0.2">
      <c r="A97" t="s">
        <v>83</v>
      </c>
      <c r="B97">
        <v>885</v>
      </c>
      <c r="C97">
        <v>63461</v>
      </c>
      <c r="D97">
        <v>71.707345000000004</v>
      </c>
      <c r="E97" s="3">
        <v>2.2953199999999998</v>
      </c>
      <c r="F97" s="3">
        <v>99.572755999999998</v>
      </c>
      <c r="G97" s="3">
        <v>5774.7355930000003</v>
      </c>
      <c r="I97" t="s">
        <v>142</v>
      </c>
      <c r="J97">
        <v>405</v>
      </c>
      <c r="K97">
        <v>137354</v>
      </c>
      <c r="L97">
        <v>339.14567899999997</v>
      </c>
      <c r="M97">
        <v>4.9679539999999998</v>
      </c>
      <c r="N97">
        <v>112.92331799999999</v>
      </c>
      <c r="O97">
        <v>29841.787654</v>
      </c>
      <c r="R97" s="3"/>
      <c r="S97" s="3"/>
      <c r="T97" s="3"/>
      <c r="U97" s="3"/>
    </row>
    <row r="98" spans="1:21" x14ac:dyDescent="0.2">
      <c r="A98" t="s">
        <v>84</v>
      </c>
      <c r="B98">
        <v>1080</v>
      </c>
      <c r="C98">
        <v>183342</v>
      </c>
      <c r="D98">
        <v>169.761111</v>
      </c>
      <c r="E98" s="3">
        <v>6.6312930000000003</v>
      </c>
      <c r="F98" s="3">
        <v>98.599035999999998</v>
      </c>
      <c r="G98" s="3">
        <v>13112.987963</v>
      </c>
      <c r="I98" t="s">
        <v>143</v>
      </c>
      <c r="J98">
        <v>505</v>
      </c>
      <c r="K98">
        <v>105212</v>
      </c>
      <c r="L98">
        <v>208.34059400000001</v>
      </c>
      <c r="M98">
        <v>3.8054109999999999</v>
      </c>
      <c r="N98">
        <v>111.833262</v>
      </c>
      <c r="O98">
        <v>18986.013860999999</v>
      </c>
      <c r="R98" s="3"/>
      <c r="S98" s="3"/>
      <c r="T98" s="3"/>
      <c r="U98" s="3"/>
    </row>
    <row r="99" spans="1:21" x14ac:dyDescent="0.2">
      <c r="A99" t="s">
        <v>85</v>
      </c>
      <c r="B99">
        <v>364</v>
      </c>
      <c r="C99">
        <v>154766</v>
      </c>
      <c r="D99">
        <v>425.18131899999997</v>
      </c>
      <c r="E99" s="3">
        <v>5.5977290000000002</v>
      </c>
      <c r="F99" s="3">
        <v>93.057501000000002</v>
      </c>
      <c r="G99" s="3">
        <v>31037.967033000001</v>
      </c>
      <c r="I99" t="s">
        <v>144</v>
      </c>
      <c r="J99">
        <v>1532</v>
      </c>
      <c r="K99">
        <v>297653</v>
      </c>
      <c r="L99">
        <v>194.29047</v>
      </c>
      <c r="M99">
        <v>10.765806</v>
      </c>
      <c r="N99">
        <v>113.76955100000001</v>
      </c>
      <c r="O99">
        <v>18900.479112000001</v>
      </c>
      <c r="R99" s="3"/>
      <c r="S99" s="3"/>
      <c r="T99" s="3"/>
      <c r="U99" s="3"/>
    </row>
    <row r="100" spans="1:21" x14ac:dyDescent="0.2">
      <c r="A100" t="s">
        <v>86</v>
      </c>
      <c r="B100">
        <v>327</v>
      </c>
      <c r="C100">
        <v>91484</v>
      </c>
      <c r="D100">
        <v>279.767584</v>
      </c>
      <c r="E100" s="3">
        <v>3.3088829999999998</v>
      </c>
      <c r="F100" s="3">
        <v>93.310002999999995</v>
      </c>
      <c r="G100" s="3">
        <v>21309.314985000001</v>
      </c>
      <c r="I100" t="s">
        <v>145</v>
      </c>
      <c r="J100">
        <v>1373</v>
      </c>
      <c r="K100">
        <v>340959</v>
      </c>
      <c r="L100">
        <v>248.331391</v>
      </c>
      <c r="M100">
        <v>12.332140000000001</v>
      </c>
      <c r="N100">
        <v>142.81144</v>
      </c>
      <c r="O100">
        <v>31074.640931999998</v>
      </c>
      <c r="R100" s="3"/>
      <c r="S100" s="3"/>
      <c r="T100" s="3"/>
      <c r="U100" s="3"/>
    </row>
    <row r="101" spans="1:21" x14ac:dyDescent="0.2">
      <c r="A101" t="s">
        <v>87</v>
      </c>
      <c r="B101">
        <v>499</v>
      </c>
      <c r="C101">
        <v>70577</v>
      </c>
      <c r="D101">
        <v>141.43687399999999</v>
      </c>
      <c r="E101" s="3">
        <v>2.5526979999999999</v>
      </c>
      <c r="F101" s="3">
        <v>95.244343000000001</v>
      </c>
      <c r="G101" s="3">
        <v>11015.523046</v>
      </c>
      <c r="I101" t="s">
        <v>146</v>
      </c>
      <c r="J101">
        <v>609</v>
      </c>
      <c r="K101">
        <v>142137</v>
      </c>
      <c r="L101">
        <v>233.39408900000001</v>
      </c>
      <c r="M101">
        <v>5.1409510000000003</v>
      </c>
      <c r="N101">
        <v>142.74321</v>
      </c>
      <c r="O101">
        <v>29867.201969999998</v>
      </c>
      <c r="R101" s="3"/>
      <c r="S101" s="3"/>
      <c r="T101" s="3"/>
      <c r="U101" s="3"/>
    </row>
    <row r="102" spans="1:21" x14ac:dyDescent="0.2">
      <c r="A102" t="s">
        <v>88</v>
      </c>
      <c r="B102">
        <v>703</v>
      </c>
      <c r="C102">
        <v>70962</v>
      </c>
      <c r="D102">
        <v>100.94167899999999</v>
      </c>
      <c r="E102" s="3">
        <v>2.5666229999999999</v>
      </c>
      <c r="F102" s="3">
        <v>112.89246</v>
      </c>
      <c r="G102" s="3">
        <v>10102.714083000001</v>
      </c>
      <c r="I102" t="s">
        <v>147</v>
      </c>
      <c r="J102">
        <v>2622</v>
      </c>
      <c r="K102">
        <v>553385</v>
      </c>
      <c r="L102">
        <v>211.05453900000001</v>
      </c>
      <c r="M102">
        <v>20.015371999999999</v>
      </c>
      <c r="N102">
        <v>93.479945999999998</v>
      </c>
      <c r="O102">
        <v>15520.087337999999</v>
      </c>
      <c r="R102" s="3"/>
      <c r="S102" s="3"/>
      <c r="T102" s="3"/>
      <c r="U102" s="3"/>
    </row>
    <row r="103" spans="1:21" x14ac:dyDescent="0.2">
      <c r="A103" t="s">
        <v>89</v>
      </c>
      <c r="B103">
        <v>471</v>
      </c>
      <c r="C103">
        <v>83811</v>
      </c>
      <c r="D103">
        <v>177.94267500000001</v>
      </c>
      <c r="E103" s="3">
        <v>3.0313590000000001</v>
      </c>
      <c r="F103" s="3">
        <v>141.871894</v>
      </c>
      <c r="G103" s="3">
        <v>22415.184712999999</v>
      </c>
      <c r="I103" t="s">
        <v>148</v>
      </c>
      <c r="J103">
        <v>1906</v>
      </c>
      <c r="K103">
        <v>620384</v>
      </c>
      <c r="L103">
        <v>325.49003099999999</v>
      </c>
      <c r="M103">
        <v>22.438656999999999</v>
      </c>
      <c r="N103">
        <v>93.565549000000004</v>
      </c>
      <c r="O103">
        <v>22774.385623999999</v>
      </c>
      <c r="R103" s="3"/>
      <c r="S103" s="3"/>
      <c r="T103" s="3"/>
      <c r="U103" s="3"/>
    </row>
    <row r="104" spans="1:21" x14ac:dyDescent="0.2">
      <c r="A104" t="s">
        <v>90</v>
      </c>
      <c r="B104">
        <v>1159</v>
      </c>
      <c r="C104">
        <v>170711</v>
      </c>
      <c r="D104">
        <v>147.291631</v>
      </c>
      <c r="E104" s="3">
        <v>6.1744430000000001</v>
      </c>
      <c r="F104" s="3">
        <v>112.750052</v>
      </c>
      <c r="G104" s="3">
        <v>13949.194996</v>
      </c>
      <c r="I104" t="s">
        <v>149</v>
      </c>
      <c r="J104">
        <v>1616</v>
      </c>
      <c r="K104">
        <v>615131</v>
      </c>
      <c r="L104">
        <v>380.65037100000001</v>
      </c>
      <c r="M104">
        <v>22.248661999999999</v>
      </c>
      <c r="N104">
        <v>102.440409</v>
      </c>
      <c r="O104">
        <v>29116.045792000001</v>
      </c>
      <c r="R104" s="3"/>
      <c r="S104" s="3"/>
      <c r="T104" s="3"/>
      <c r="U104" s="3"/>
    </row>
    <row r="105" spans="1:21" x14ac:dyDescent="0.2">
      <c r="A105" t="s">
        <v>91</v>
      </c>
      <c r="B105">
        <v>3122</v>
      </c>
      <c r="C105">
        <v>409615</v>
      </c>
      <c r="D105">
        <v>131.202755</v>
      </c>
      <c r="E105" s="3">
        <v>14.815357000000001</v>
      </c>
      <c r="F105" s="3">
        <v>94.094406000000006</v>
      </c>
      <c r="G105" s="3">
        <v>10077.530108999999</v>
      </c>
      <c r="I105" t="s">
        <v>150</v>
      </c>
      <c r="J105">
        <v>520</v>
      </c>
      <c r="K105">
        <v>404351</v>
      </c>
      <c r="L105">
        <v>777.59807699999999</v>
      </c>
      <c r="M105">
        <v>14.624964</v>
      </c>
      <c r="N105">
        <v>92.502812000000006</v>
      </c>
      <c r="O105">
        <v>52227.398076999998</v>
      </c>
      <c r="R105" s="3"/>
      <c r="S105" s="3"/>
      <c r="T105" s="3"/>
      <c r="U105" s="3"/>
    </row>
    <row r="106" spans="1:21" x14ac:dyDescent="0.2">
      <c r="A106" t="s">
        <v>92</v>
      </c>
      <c r="B106">
        <v>739</v>
      </c>
      <c r="C106">
        <v>193502</v>
      </c>
      <c r="D106">
        <v>261.843031</v>
      </c>
      <c r="E106" s="3">
        <v>6.9987700000000004</v>
      </c>
      <c r="F106" s="3">
        <v>95.069320000000005</v>
      </c>
      <c r="G106" s="3">
        <v>19725.125845999999</v>
      </c>
      <c r="I106" t="s">
        <v>151</v>
      </c>
      <c r="J106">
        <v>647</v>
      </c>
      <c r="K106">
        <v>395920</v>
      </c>
      <c r="L106">
        <v>611.93199400000003</v>
      </c>
      <c r="M106">
        <v>14.320023000000001</v>
      </c>
      <c r="N106">
        <v>92.813265999999999</v>
      </c>
      <c r="O106">
        <v>39889.717155999999</v>
      </c>
      <c r="R106" s="3"/>
      <c r="S106" s="3"/>
      <c r="T106" s="3"/>
      <c r="U106" s="3"/>
    </row>
    <row r="107" spans="1:21" x14ac:dyDescent="0.2">
      <c r="A107" t="s">
        <v>93</v>
      </c>
      <c r="B107">
        <v>877</v>
      </c>
      <c r="C107">
        <v>127902</v>
      </c>
      <c r="D107">
        <v>145.84036499999999</v>
      </c>
      <c r="E107" s="3">
        <v>4.6260849999999998</v>
      </c>
      <c r="F107" s="3">
        <v>94.960055999999994</v>
      </c>
      <c r="G107" s="3">
        <v>11606.242872999999</v>
      </c>
      <c r="I107" t="s">
        <v>152</v>
      </c>
      <c r="J107">
        <v>1528</v>
      </c>
      <c r="K107">
        <v>386820</v>
      </c>
      <c r="L107">
        <v>253.15445</v>
      </c>
      <c r="M107">
        <v>13.990885</v>
      </c>
      <c r="N107">
        <v>94.362195</v>
      </c>
      <c r="O107">
        <v>16605.157723</v>
      </c>
      <c r="R107" s="3"/>
      <c r="S107" s="3"/>
      <c r="T107" s="3"/>
      <c r="U107" s="3"/>
    </row>
    <row r="108" spans="1:21" x14ac:dyDescent="0.2">
      <c r="A108" t="s">
        <v>94</v>
      </c>
      <c r="B108">
        <v>1836</v>
      </c>
      <c r="C108">
        <v>406683</v>
      </c>
      <c r="D108">
        <v>221.50490199999999</v>
      </c>
      <c r="E108" s="3">
        <v>14.70931</v>
      </c>
      <c r="F108" s="3">
        <v>93.267897000000005</v>
      </c>
      <c r="G108" s="3">
        <v>15277.051197999999</v>
      </c>
      <c r="I108" t="s">
        <v>153</v>
      </c>
      <c r="J108">
        <v>2682</v>
      </c>
      <c r="K108">
        <v>685172</v>
      </c>
      <c r="L108">
        <v>255.47054399999999</v>
      </c>
      <c r="M108">
        <v>24.781973000000001</v>
      </c>
      <c r="N108">
        <v>94.726196999999999</v>
      </c>
      <c r="O108">
        <v>18660.999627000001</v>
      </c>
      <c r="R108" s="3"/>
      <c r="S108" s="3"/>
      <c r="T108" s="3"/>
      <c r="U108" s="3"/>
    </row>
    <row r="109" spans="1:21" x14ac:dyDescent="0.2">
      <c r="A109" t="s">
        <v>95</v>
      </c>
      <c r="B109">
        <v>708</v>
      </c>
      <c r="C109">
        <v>341569</v>
      </c>
      <c r="D109">
        <v>482.44209000000001</v>
      </c>
      <c r="E109" s="3">
        <v>12.354203</v>
      </c>
      <c r="F109" s="3">
        <v>96.131375000000006</v>
      </c>
      <c r="G109" s="3">
        <v>31760.831921000001</v>
      </c>
      <c r="I109" t="s">
        <v>154</v>
      </c>
      <c r="J109">
        <v>1520</v>
      </c>
      <c r="K109">
        <v>660904</v>
      </c>
      <c r="L109">
        <v>434.80526300000002</v>
      </c>
      <c r="M109">
        <v>23.904225</v>
      </c>
      <c r="N109">
        <v>105.226111</v>
      </c>
      <c r="O109">
        <v>33885.046711000003</v>
      </c>
      <c r="R109" s="3"/>
      <c r="S109" s="3"/>
      <c r="T109" s="3"/>
      <c r="U109" s="3"/>
    </row>
    <row r="110" spans="1:21" x14ac:dyDescent="0.2">
      <c r="A110" t="s">
        <v>96</v>
      </c>
      <c r="B110">
        <v>1598</v>
      </c>
      <c r="C110">
        <v>319027</v>
      </c>
      <c r="D110">
        <v>199.64142699999999</v>
      </c>
      <c r="E110" s="3">
        <v>11.538881999999999</v>
      </c>
      <c r="F110" s="3">
        <v>93.724907999999999</v>
      </c>
      <c r="G110" s="3">
        <v>14588.464956</v>
      </c>
      <c r="I110" t="s">
        <v>155</v>
      </c>
      <c r="J110">
        <v>1442</v>
      </c>
      <c r="K110">
        <v>808046</v>
      </c>
      <c r="L110">
        <v>560.36477100000002</v>
      </c>
      <c r="M110">
        <v>29.226201</v>
      </c>
      <c r="N110">
        <v>105.14535600000001</v>
      </c>
      <c r="O110">
        <v>37852.006934999998</v>
      </c>
      <c r="R110" s="3"/>
      <c r="S110" s="3"/>
      <c r="T110" s="3"/>
      <c r="U110" s="3"/>
    </row>
    <row r="111" spans="1:21" x14ac:dyDescent="0.2">
      <c r="A111" t="s">
        <v>97</v>
      </c>
      <c r="B111">
        <v>1246</v>
      </c>
      <c r="C111">
        <v>314192</v>
      </c>
      <c r="D111">
        <v>252.16051400000001</v>
      </c>
      <c r="E111" s="3">
        <v>11.364005000000001</v>
      </c>
      <c r="F111" s="3">
        <v>94.620804000000007</v>
      </c>
      <c r="G111" s="3">
        <v>18741.395666</v>
      </c>
      <c r="I111" t="s">
        <v>156</v>
      </c>
      <c r="J111">
        <v>1764</v>
      </c>
      <c r="K111">
        <v>1049292</v>
      </c>
      <c r="L111">
        <v>594.83673499999998</v>
      </c>
      <c r="M111">
        <v>37.951822999999997</v>
      </c>
      <c r="N111">
        <v>95.551616999999993</v>
      </c>
      <c r="O111">
        <v>36686.454648999999</v>
      </c>
      <c r="R111" s="3"/>
      <c r="S111" s="3"/>
      <c r="T111" s="3"/>
      <c r="U111" s="3"/>
    </row>
    <row r="112" spans="1:21" x14ac:dyDescent="0.2">
      <c r="A112" t="s">
        <v>98</v>
      </c>
      <c r="B112">
        <v>2606</v>
      </c>
      <c r="C112">
        <v>386347</v>
      </c>
      <c r="D112">
        <v>148.25287800000001</v>
      </c>
      <c r="E112" s="3">
        <v>13.973777</v>
      </c>
      <c r="F112" s="3">
        <v>94.430715000000006</v>
      </c>
      <c r="G112" s="3">
        <v>11967.791251000001</v>
      </c>
      <c r="I112" t="s">
        <v>157</v>
      </c>
      <c r="J112">
        <v>1300</v>
      </c>
      <c r="K112">
        <v>1085238</v>
      </c>
      <c r="L112">
        <v>834.79846199999997</v>
      </c>
      <c r="M112">
        <v>39.251953</v>
      </c>
      <c r="N112">
        <v>95.594738000000007</v>
      </c>
      <c r="O112">
        <v>52919.728461999999</v>
      </c>
      <c r="R112" s="3"/>
      <c r="S112" s="3"/>
      <c r="T112" s="3"/>
      <c r="U112" s="3"/>
    </row>
    <row r="113" spans="1:21" x14ac:dyDescent="0.2">
      <c r="A113" t="s">
        <v>99</v>
      </c>
      <c r="B113">
        <v>1200</v>
      </c>
      <c r="C113">
        <v>102092</v>
      </c>
      <c r="D113">
        <v>85.076667</v>
      </c>
      <c r="E113" s="3">
        <v>3.692564</v>
      </c>
      <c r="F113" s="3">
        <v>95.031569000000005</v>
      </c>
      <c r="G113" s="3">
        <v>6813.5825000000004</v>
      </c>
      <c r="I113" t="s">
        <v>158</v>
      </c>
      <c r="J113">
        <v>1139</v>
      </c>
      <c r="K113">
        <v>1252575</v>
      </c>
      <c r="L113">
        <v>1099.7146620000001</v>
      </c>
      <c r="M113">
        <v>45.304361999999998</v>
      </c>
      <c r="N113">
        <v>96.160807000000005</v>
      </c>
      <c r="O113">
        <v>66707.301141000004</v>
      </c>
      <c r="R113" s="3"/>
      <c r="S113" s="3"/>
      <c r="T113" s="3"/>
      <c r="U113" s="3"/>
    </row>
    <row r="114" spans="1:21" x14ac:dyDescent="0.2">
      <c r="A114" t="s">
        <v>100</v>
      </c>
      <c r="B114">
        <v>2214</v>
      </c>
      <c r="C114">
        <v>653156</v>
      </c>
      <c r="D114">
        <v>295.01174300000002</v>
      </c>
      <c r="E114" s="3">
        <v>23.623987</v>
      </c>
      <c r="F114" s="3">
        <v>93.658663000000004</v>
      </c>
      <c r="G114" s="3">
        <v>20647.565944000002</v>
      </c>
      <c r="I114" t="s">
        <v>159</v>
      </c>
      <c r="J114">
        <v>1836</v>
      </c>
      <c r="K114">
        <v>562356</v>
      </c>
      <c r="L114">
        <v>306.29411800000003</v>
      </c>
      <c r="M114">
        <v>20.339843999999999</v>
      </c>
      <c r="N114">
        <v>96.961443000000003</v>
      </c>
      <c r="O114">
        <v>24149.892702000001</v>
      </c>
      <c r="R114" s="3"/>
      <c r="S114" s="3"/>
      <c r="T114" s="3"/>
      <c r="U114" s="3"/>
    </row>
    <row r="115" spans="1:21" x14ac:dyDescent="0.2">
      <c r="A115" t="s">
        <v>101</v>
      </c>
      <c r="B115">
        <v>1745</v>
      </c>
      <c r="C115">
        <v>194120</v>
      </c>
      <c r="D115">
        <v>111.24355300000001</v>
      </c>
      <c r="E115" s="3">
        <v>7.0211230000000002</v>
      </c>
      <c r="F115" s="3">
        <v>94.206401</v>
      </c>
      <c r="G115" s="3">
        <v>8700.3014330000005</v>
      </c>
      <c r="I115" t="s">
        <v>160</v>
      </c>
      <c r="J115">
        <v>1033</v>
      </c>
      <c r="K115">
        <v>1240643</v>
      </c>
      <c r="L115">
        <v>1201.009681</v>
      </c>
      <c r="M115">
        <v>44.872793999999999</v>
      </c>
      <c r="N115">
        <v>95.749370999999996</v>
      </c>
      <c r="O115">
        <v>71133.994191999998</v>
      </c>
      <c r="R115" s="3"/>
      <c r="S115" s="3"/>
      <c r="T115" s="3"/>
      <c r="U115" s="3"/>
    </row>
    <row r="116" spans="1:21" x14ac:dyDescent="0.2">
      <c r="A116" t="s">
        <v>102</v>
      </c>
      <c r="B116">
        <v>1718</v>
      </c>
      <c r="C116">
        <v>306329</v>
      </c>
      <c r="D116">
        <v>178.305588</v>
      </c>
      <c r="E116" s="3">
        <v>11.079608</v>
      </c>
      <c r="F116" s="3">
        <v>94.235315999999997</v>
      </c>
      <c r="G116" s="3">
        <v>14092.757858000001</v>
      </c>
      <c r="I116" t="s">
        <v>161</v>
      </c>
      <c r="J116">
        <v>2013</v>
      </c>
      <c r="K116">
        <v>864131</v>
      </c>
      <c r="L116">
        <v>429.27521100000001</v>
      </c>
      <c r="M116">
        <v>31.254738</v>
      </c>
      <c r="N116">
        <v>116.78197400000001</v>
      </c>
      <c r="O116">
        <v>39412.627918999999</v>
      </c>
      <c r="R116" s="3"/>
      <c r="S116" s="3"/>
      <c r="T116" s="3"/>
      <c r="U116" s="3"/>
    </row>
    <row r="117" spans="1:21" x14ac:dyDescent="0.2">
      <c r="A117" t="s">
        <v>103</v>
      </c>
      <c r="B117">
        <v>355</v>
      </c>
      <c r="C117">
        <v>370897</v>
      </c>
      <c r="D117">
        <v>1044.7802819999999</v>
      </c>
      <c r="E117" s="3">
        <v>13.414967000000001</v>
      </c>
      <c r="F117" s="3">
        <v>95.635828000000004</v>
      </c>
      <c r="G117" s="3">
        <v>75008.233802999996</v>
      </c>
      <c r="I117" t="s">
        <v>162</v>
      </c>
      <c r="J117">
        <v>1258</v>
      </c>
      <c r="K117">
        <v>2382637</v>
      </c>
      <c r="L117">
        <v>1893.9880760000001</v>
      </c>
      <c r="M117">
        <v>86.177554000000001</v>
      </c>
      <c r="N117">
        <v>95.837508999999997</v>
      </c>
      <c r="O117">
        <v>108215.080286</v>
      </c>
      <c r="R117" s="3"/>
      <c r="S117" s="3"/>
      <c r="T117" s="3"/>
      <c r="U117" s="3"/>
    </row>
    <row r="118" spans="1:21" x14ac:dyDescent="0.2">
      <c r="A118" t="s">
        <v>104</v>
      </c>
      <c r="B118">
        <v>722</v>
      </c>
      <c r="C118">
        <v>259822</v>
      </c>
      <c r="D118">
        <v>359.86426599999999</v>
      </c>
      <c r="E118" s="3">
        <v>9.3974969999999995</v>
      </c>
      <c r="F118" s="3">
        <v>104.58632799999999</v>
      </c>
      <c r="G118" s="3">
        <v>29033.224376999999</v>
      </c>
      <c r="I118" t="s">
        <v>163</v>
      </c>
      <c r="J118">
        <v>1070</v>
      </c>
      <c r="K118">
        <v>2310161</v>
      </c>
      <c r="L118">
        <v>2159.0289720000001</v>
      </c>
      <c r="M118">
        <v>83.556169999999995</v>
      </c>
      <c r="N118">
        <v>96.533552</v>
      </c>
      <c r="O118">
        <v>117122.16261699999</v>
      </c>
      <c r="R118" s="3"/>
      <c r="S118" s="3"/>
      <c r="T118" s="3"/>
      <c r="U118" s="3"/>
    </row>
    <row r="119" spans="1:21" x14ac:dyDescent="0.2">
      <c r="A119" t="s">
        <v>105</v>
      </c>
      <c r="B119">
        <v>259</v>
      </c>
      <c r="C119">
        <v>187572</v>
      </c>
      <c r="D119">
        <v>724.21621600000003</v>
      </c>
      <c r="E119" s="3">
        <v>6.7842880000000001</v>
      </c>
      <c r="F119" s="3">
        <v>106.39703299999999</v>
      </c>
      <c r="G119" s="3">
        <v>52291.791506000001</v>
      </c>
      <c r="I119" t="s">
        <v>164</v>
      </c>
      <c r="J119">
        <v>1446</v>
      </c>
      <c r="K119">
        <v>2222207</v>
      </c>
      <c r="L119">
        <v>1536.795989</v>
      </c>
      <c r="M119">
        <v>80.374964000000006</v>
      </c>
      <c r="N119">
        <v>94.325530000000001</v>
      </c>
      <c r="O119">
        <v>76364.939142000003</v>
      </c>
    </row>
    <row r="120" spans="1:21" x14ac:dyDescent="0.2">
      <c r="A120" t="s">
        <v>106</v>
      </c>
      <c r="B120">
        <v>1639</v>
      </c>
      <c r="C120">
        <v>1005843</v>
      </c>
      <c r="D120">
        <v>613.69310599999994</v>
      </c>
      <c r="E120" s="3">
        <v>36.380316999999998</v>
      </c>
      <c r="F120" s="3">
        <v>85.753358000000006</v>
      </c>
      <c r="G120" s="3">
        <v>34568.857230000001</v>
      </c>
      <c r="I120" t="s">
        <v>165</v>
      </c>
      <c r="J120">
        <v>1154</v>
      </c>
      <c r="K120">
        <v>1052388</v>
      </c>
      <c r="L120">
        <v>911.94800699999996</v>
      </c>
      <c r="M120">
        <v>38.063802000000003</v>
      </c>
      <c r="N120">
        <v>95.376445000000004</v>
      </c>
      <c r="O120">
        <v>54611.878683000003</v>
      </c>
    </row>
    <row r="121" spans="1:21" x14ac:dyDescent="0.2">
      <c r="A121" t="s">
        <v>107</v>
      </c>
      <c r="B121">
        <v>712</v>
      </c>
      <c r="C121">
        <v>1073980</v>
      </c>
      <c r="D121">
        <v>1508.398876</v>
      </c>
      <c r="E121" s="3">
        <v>38.844763</v>
      </c>
      <c r="F121" s="3">
        <v>85.13785</v>
      </c>
      <c r="G121" s="3">
        <v>81719.335674000002</v>
      </c>
      <c r="I121" t="s">
        <v>166</v>
      </c>
      <c r="J121">
        <v>797</v>
      </c>
      <c r="K121">
        <v>1055536</v>
      </c>
      <c r="L121">
        <v>1324.3864490000001</v>
      </c>
      <c r="M121">
        <v>38.177661999999998</v>
      </c>
      <c r="N121">
        <v>96.340862999999999</v>
      </c>
      <c r="O121">
        <v>75250.803010999996</v>
      </c>
    </row>
    <row r="122" spans="1:21" x14ac:dyDescent="0.2">
      <c r="A122" t="s">
        <v>108</v>
      </c>
      <c r="B122">
        <v>1554</v>
      </c>
      <c r="C122">
        <v>1100338</v>
      </c>
      <c r="D122">
        <v>708.06821100000002</v>
      </c>
      <c r="E122" s="3">
        <v>39.798105</v>
      </c>
      <c r="F122" s="3">
        <v>85.330696000000003</v>
      </c>
      <c r="G122" s="3">
        <v>37258.359716999999</v>
      </c>
      <c r="I122" t="s">
        <v>167</v>
      </c>
      <c r="J122">
        <v>1275</v>
      </c>
      <c r="K122">
        <v>1180604</v>
      </c>
      <c r="L122">
        <v>925.96392200000003</v>
      </c>
      <c r="M122">
        <v>42.701244000000003</v>
      </c>
      <c r="N122">
        <v>95.827029999999993</v>
      </c>
      <c r="O122">
        <v>58072.323136999999</v>
      </c>
    </row>
    <row r="123" spans="1:21" x14ac:dyDescent="0.2">
      <c r="A123" t="s">
        <v>109</v>
      </c>
      <c r="B123">
        <v>2312</v>
      </c>
      <c r="C123">
        <v>1070363</v>
      </c>
      <c r="D123">
        <v>462.95977499999998</v>
      </c>
      <c r="E123" s="3">
        <v>38.713940000000001</v>
      </c>
      <c r="F123" s="3">
        <v>85.347656999999998</v>
      </c>
      <c r="G123" s="3">
        <v>29471.836504999999</v>
      </c>
      <c r="I123" t="s">
        <v>168</v>
      </c>
      <c r="J123">
        <v>2160</v>
      </c>
      <c r="K123">
        <v>1464829</v>
      </c>
      <c r="L123">
        <v>678.16157399999997</v>
      </c>
      <c r="M123">
        <v>52.981372999999998</v>
      </c>
      <c r="N123">
        <v>96.510592000000003</v>
      </c>
      <c r="O123">
        <v>44528.031019000002</v>
      </c>
    </row>
    <row r="124" spans="1:21" x14ac:dyDescent="0.2">
      <c r="A124" t="s">
        <v>110</v>
      </c>
      <c r="B124">
        <v>2358</v>
      </c>
      <c r="C124">
        <v>637226</v>
      </c>
      <c r="D124">
        <v>270.24003399999998</v>
      </c>
      <c r="E124" s="3">
        <v>23.047815</v>
      </c>
      <c r="F124" s="3">
        <v>94.729478</v>
      </c>
      <c r="G124" s="3">
        <v>20137.460136000002</v>
      </c>
      <c r="I124" t="s">
        <v>169</v>
      </c>
      <c r="J124">
        <v>2560</v>
      </c>
      <c r="K124">
        <v>1022499</v>
      </c>
      <c r="L124">
        <v>399.41367200000002</v>
      </c>
      <c r="M124">
        <v>36.982747000000003</v>
      </c>
      <c r="N124">
        <v>96.095196999999999</v>
      </c>
      <c r="O124">
        <v>28483.847656000002</v>
      </c>
    </row>
    <row r="125" spans="1:21" x14ac:dyDescent="0.2">
      <c r="A125" t="s">
        <v>111</v>
      </c>
      <c r="B125">
        <v>3775</v>
      </c>
      <c r="C125">
        <v>1080924</v>
      </c>
      <c r="D125">
        <v>286.33748300000002</v>
      </c>
      <c r="E125" s="3">
        <v>39.09592</v>
      </c>
      <c r="F125" s="3">
        <v>95.247916000000004</v>
      </c>
      <c r="G125" s="3">
        <v>20702.177219000001</v>
      </c>
      <c r="I125" t="s">
        <v>170</v>
      </c>
      <c r="J125">
        <v>1938</v>
      </c>
      <c r="K125">
        <v>1268221</v>
      </c>
      <c r="L125">
        <v>654.39680099999998</v>
      </c>
      <c r="M125">
        <v>45.870261999999997</v>
      </c>
      <c r="N125">
        <v>116.566104</v>
      </c>
      <c r="O125">
        <v>53387.006192000001</v>
      </c>
    </row>
    <row r="126" spans="1:21" x14ac:dyDescent="0.2">
      <c r="A126" t="s">
        <v>112</v>
      </c>
      <c r="B126">
        <v>1646</v>
      </c>
      <c r="C126">
        <v>945296</v>
      </c>
      <c r="D126">
        <v>574.29890599999999</v>
      </c>
      <c r="E126" s="3">
        <v>34.190393999999998</v>
      </c>
      <c r="F126" s="3">
        <v>93.004782000000006</v>
      </c>
      <c r="G126" s="3">
        <v>36415.032199000001</v>
      </c>
      <c r="I126" t="s">
        <v>171</v>
      </c>
      <c r="J126">
        <v>739</v>
      </c>
      <c r="K126">
        <v>1010140</v>
      </c>
      <c r="L126">
        <v>1366.901218</v>
      </c>
      <c r="M126">
        <v>36.535735000000003</v>
      </c>
      <c r="N126">
        <v>106.873665</v>
      </c>
      <c r="O126">
        <v>89208.401893999995</v>
      </c>
    </row>
    <row r="127" spans="1:21" x14ac:dyDescent="0.2">
      <c r="A127" t="s">
        <v>113</v>
      </c>
      <c r="B127">
        <v>1179</v>
      </c>
      <c r="C127">
        <v>469484</v>
      </c>
      <c r="D127">
        <v>398.20525900000001</v>
      </c>
      <c r="E127" s="3">
        <v>16.980758000000002</v>
      </c>
      <c r="F127" s="3">
        <v>93.648129999999995</v>
      </c>
      <c r="G127" s="3">
        <v>26930.236641</v>
      </c>
      <c r="I127" t="s">
        <v>172</v>
      </c>
      <c r="J127">
        <v>280</v>
      </c>
      <c r="K127">
        <v>581791</v>
      </c>
      <c r="L127">
        <v>2077.8249999999998</v>
      </c>
      <c r="M127">
        <v>41.042788000000002</v>
      </c>
      <c r="N127">
        <v>96.462853999999993</v>
      </c>
      <c r="O127">
        <v>120549.375</v>
      </c>
    </row>
    <row r="128" spans="1:21" x14ac:dyDescent="0.2">
      <c r="A128" t="s">
        <v>114</v>
      </c>
      <c r="B128">
        <v>1187</v>
      </c>
      <c r="C128">
        <v>692161</v>
      </c>
      <c r="D128">
        <v>583.11794399999997</v>
      </c>
      <c r="E128" s="3">
        <v>25.034758</v>
      </c>
      <c r="F128" s="3">
        <v>93.253033000000002</v>
      </c>
      <c r="G128" s="3">
        <v>36009.807076999998</v>
      </c>
      <c r="I128" t="s">
        <v>173</v>
      </c>
      <c r="J128">
        <v>362</v>
      </c>
      <c r="K128">
        <v>598661</v>
      </c>
      <c r="L128">
        <v>1653.759669</v>
      </c>
      <c r="M128">
        <v>31.652958999999999</v>
      </c>
      <c r="N128">
        <v>96.638935000000004</v>
      </c>
      <c r="O128">
        <v>97888.795580000005</v>
      </c>
    </row>
    <row r="129" spans="1:15" x14ac:dyDescent="0.2">
      <c r="A129" t="s">
        <v>115</v>
      </c>
      <c r="B129">
        <v>1718</v>
      </c>
      <c r="C129">
        <v>697258</v>
      </c>
      <c r="D129">
        <v>405.85448200000002</v>
      </c>
      <c r="E129" s="3">
        <v>25.219111999999999</v>
      </c>
      <c r="F129" s="3">
        <v>95.794497000000007</v>
      </c>
      <c r="G129" s="3">
        <v>28434.639115000002</v>
      </c>
      <c r="I129" t="s">
        <v>174</v>
      </c>
      <c r="J129">
        <v>1616</v>
      </c>
      <c r="K129">
        <v>1567458</v>
      </c>
      <c r="L129">
        <v>969.961634</v>
      </c>
      <c r="M129">
        <v>56.693359000000001</v>
      </c>
      <c r="N129">
        <v>97.136318000000003</v>
      </c>
      <c r="O129">
        <v>62526.227723000004</v>
      </c>
    </row>
    <row r="130" spans="1:15" x14ac:dyDescent="0.2">
      <c r="A130" t="s">
        <v>116</v>
      </c>
      <c r="B130">
        <v>2090</v>
      </c>
      <c r="C130">
        <v>1229030</v>
      </c>
      <c r="D130">
        <v>588.05263200000002</v>
      </c>
      <c r="E130" s="3">
        <v>44.452762999999997</v>
      </c>
      <c r="F130" s="3">
        <v>125.048672</v>
      </c>
      <c r="G130" s="3">
        <v>52882.823923000004</v>
      </c>
      <c r="I130" t="s">
        <v>175</v>
      </c>
      <c r="J130">
        <v>1735</v>
      </c>
      <c r="K130">
        <v>1743740</v>
      </c>
      <c r="L130">
        <v>1005.037464</v>
      </c>
      <c r="M130">
        <v>63.069299999999998</v>
      </c>
      <c r="N130">
        <v>96.764707999999999</v>
      </c>
      <c r="O130">
        <v>64443.003457999999</v>
      </c>
    </row>
    <row r="131" spans="1:15" x14ac:dyDescent="0.2">
      <c r="A131" t="s">
        <v>117</v>
      </c>
      <c r="B131">
        <v>1094</v>
      </c>
      <c r="C131">
        <v>1056242</v>
      </c>
      <c r="D131">
        <v>965.48628900000006</v>
      </c>
      <c r="E131" s="3">
        <v>38.203197000000003</v>
      </c>
      <c r="F131" s="3">
        <v>95.152353000000005</v>
      </c>
      <c r="G131" s="3">
        <v>56655.491773000002</v>
      </c>
      <c r="I131" t="s">
        <v>176</v>
      </c>
      <c r="J131">
        <v>2109</v>
      </c>
      <c r="K131">
        <v>1303148</v>
      </c>
      <c r="L131">
        <v>617.89853000000005</v>
      </c>
      <c r="M131">
        <v>47.133535999999999</v>
      </c>
      <c r="N131">
        <v>96.367401999999998</v>
      </c>
      <c r="O131">
        <v>38010.317686000002</v>
      </c>
    </row>
    <row r="132" spans="1:15" x14ac:dyDescent="0.2">
      <c r="I132"/>
      <c r="L132" s="3"/>
      <c r="M132" s="3"/>
      <c r="N132" s="3"/>
      <c r="O132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0"/>
  <sheetViews>
    <sheetView topLeftCell="H1" workbookViewId="0">
      <selection activeCell="O9" sqref="O9"/>
    </sheetView>
  </sheetViews>
  <sheetFormatPr baseColWidth="10" defaultRowHeight="16" x14ac:dyDescent="0.2"/>
  <cols>
    <col min="1" max="1" width="7.83203125" customWidth="1"/>
    <col min="2" max="2" width="9.5" customWidth="1"/>
    <col min="3" max="3" width="8.83203125" customWidth="1"/>
    <col min="4" max="4" width="9.83203125" customWidth="1"/>
    <col min="5" max="5" width="8.5" customWidth="1"/>
    <col min="15" max="16" width="9" customWidth="1"/>
    <col min="17" max="17" width="24.6640625" customWidth="1"/>
  </cols>
  <sheetData>
    <row r="2" spans="1:16" x14ac:dyDescent="0.2">
      <c r="P2" t="s">
        <v>238</v>
      </c>
    </row>
    <row r="3" spans="1:16" x14ac:dyDescent="0.2">
      <c r="A3" s="24" t="s">
        <v>52</v>
      </c>
      <c r="B3" s="22" t="s">
        <v>235</v>
      </c>
      <c r="C3" s="26">
        <v>16.27</v>
      </c>
      <c r="D3" s="26">
        <v>18.670000000000002</v>
      </c>
      <c r="E3" s="26">
        <v>8.6199999999999992</v>
      </c>
      <c r="F3" s="26">
        <v>10.7</v>
      </c>
      <c r="G3" s="26">
        <v>16.98</v>
      </c>
      <c r="H3" s="26">
        <v>18.02</v>
      </c>
      <c r="I3" s="26">
        <v>18.739999999999998</v>
      </c>
      <c r="J3" s="26">
        <v>27.66</v>
      </c>
      <c r="K3" s="26">
        <v>35.200000000000003</v>
      </c>
      <c r="L3" s="26">
        <v>20.07</v>
      </c>
      <c r="M3" s="26">
        <v>26.63</v>
      </c>
      <c r="N3" s="26">
        <v>13.5</v>
      </c>
      <c r="O3" s="25">
        <f>AVERAGE(C3:N3)</f>
        <v>19.254999999999999</v>
      </c>
      <c r="P3" s="10">
        <f>((O8-O3)*100)/O3</f>
        <v>23.439799186358535</v>
      </c>
    </row>
    <row r="4" spans="1:16" x14ac:dyDescent="0.2">
      <c r="A4" s="24"/>
      <c r="B4" s="22" t="s">
        <v>236</v>
      </c>
      <c r="C4" s="26">
        <v>41.13</v>
      </c>
      <c r="D4" s="26">
        <v>22.83</v>
      </c>
      <c r="E4" s="26">
        <v>40.33</v>
      </c>
      <c r="F4" s="26">
        <v>41.04</v>
      </c>
      <c r="G4" s="26">
        <v>41.97</v>
      </c>
      <c r="H4" s="26">
        <v>40.33</v>
      </c>
      <c r="I4" s="26">
        <v>37.6</v>
      </c>
      <c r="J4" s="26">
        <v>25.19</v>
      </c>
      <c r="K4" s="26">
        <v>26.67</v>
      </c>
      <c r="L4" s="26">
        <v>18.7</v>
      </c>
      <c r="M4" s="26">
        <v>25.69</v>
      </c>
      <c r="N4" s="26">
        <v>23.65</v>
      </c>
      <c r="O4" s="25">
        <f t="shared" ref="O4:O5" si="0">AVERAGE(C4:N4)</f>
        <v>32.094166666666666</v>
      </c>
      <c r="P4" s="10">
        <f>((O9-O4)*100)/O4</f>
        <v>47.272349596240211</v>
      </c>
    </row>
    <row r="5" spans="1:16" x14ac:dyDescent="0.2">
      <c r="A5" s="24"/>
      <c r="B5" s="22" t="s">
        <v>237</v>
      </c>
      <c r="C5" s="26">
        <v>60.68</v>
      </c>
      <c r="D5" s="26">
        <v>69.540000000000006</v>
      </c>
      <c r="E5" s="26">
        <v>81.55</v>
      </c>
      <c r="F5" s="26">
        <v>82.38</v>
      </c>
      <c r="G5" s="26">
        <v>100</v>
      </c>
      <c r="H5" s="26">
        <v>100</v>
      </c>
      <c r="I5" s="26">
        <v>40.409999999999997</v>
      </c>
      <c r="J5" s="26">
        <v>31.99</v>
      </c>
      <c r="K5" s="26">
        <v>38.03</v>
      </c>
      <c r="L5" s="26">
        <v>35.43</v>
      </c>
      <c r="M5" s="26">
        <v>54.42</v>
      </c>
      <c r="N5" s="26">
        <v>79.099999999999994</v>
      </c>
      <c r="O5" s="25">
        <f t="shared" si="0"/>
        <v>64.460833333333326</v>
      </c>
      <c r="P5" s="10">
        <f>((O10-O5)*100)/O5</f>
        <v>20.507284785334765</v>
      </c>
    </row>
    <row r="6" spans="1:16" x14ac:dyDescent="0.2">
      <c r="A6" s="1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6" x14ac:dyDescent="0.2">
      <c r="A7" s="1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10"/>
      <c r="P7" s="10"/>
    </row>
    <row r="8" spans="1:16" x14ac:dyDescent="0.2">
      <c r="A8" s="24" t="s">
        <v>53</v>
      </c>
      <c r="B8" s="23" t="s">
        <v>235</v>
      </c>
      <c r="C8" s="27">
        <v>19.07</v>
      </c>
      <c r="D8" s="27">
        <v>15.82</v>
      </c>
      <c r="E8" s="27">
        <v>29.59</v>
      </c>
      <c r="F8" s="27">
        <v>23.7</v>
      </c>
      <c r="G8" s="27">
        <v>21.23</v>
      </c>
      <c r="H8" s="27">
        <v>29.19</v>
      </c>
      <c r="I8" s="27">
        <v>23.63</v>
      </c>
      <c r="J8" s="27">
        <v>29.43</v>
      </c>
      <c r="K8" s="27">
        <v>22.92</v>
      </c>
      <c r="L8" s="27">
        <v>29.6</v>
      </c>
      <c r="M8" s="27">
        <v>18.14</v>
      </c>
      <c r="N8" s="27">
        <v>22.9</v>
      </c>
      <c r="O8" s="25">
        <f t="shared" ref="O5:O10" si="1">AVERAGE(C8:N8)</f>
        <v>23.768333333333334</v>
      </c>
      <c r="P8" s="10"/>
    </row>
    <row r="9" spans="1:16" x14ac:dyDescent="0.2">
      <c r="A9" s="24"/>
      <c r="B9" s="23" t="s">
        <v>236</v>
      </c>
      <c r="C9" s="27">
        <v>30.07</v>
      </c>
      <c r="D9" s="27">
        <v>43.41</v>
      </c>
      <c r="E9" s="27">
        <v>88.81</v>
      </c>
      <c r="F9" s="27">
        <v>63.5</v>
      </c>
      <c r="G9" s="27">
        <v>83.04</v>
      </c>
      <c r="H9" s="27">
        <v>66.95</v>
      </c>
      <c r="I9" s="27">
        <v>34.21</v>
      </c>
      <c r="J9" s="27">
        <v>40.369999999999997</v>
      </c>
      <c r="K9" s="27">
        <v>26.99</v>
      </c>
      <c r="L9" s="27">
        <v>29.23</v>
      </c>
      <c r="M9" s="27">
        <v>37.86</v>
      </c>
      <c r="N9" s="27">
        <v>22.75</v>
      </c>
      <c r="O9" s="25">
        <f t="shared" si="1"/>
        <v>47.265833333333326</v>
      </c>
      <c r="P9" s="10"/>
    </row>
    <row r="10" spans="1:16" x14ac:dyDescent="0.2">
      <c r="A10" s="24"/>
      <c r="B10" s="23" t="s">
        <v>237</v>
      </c>
      <c r="C10" s="27">
        <v>100</v>
      </c>
      <c r="D10" s="27">
        <v>69.64</v>
      </c>
      <c r="E10" s="27">
        <v>87.4</v>
      </c>
      <c r="F10" s="27">
        <v>100</v>
      </c>
      <c r="G10" s="27">
        <v>100</v>
      </c>
      <c r="H10" s="27">
        <v>65.52</v>
      </c>
      <c r="I10" s="27">
        <v>69.75</v>
      </c>
      <c r="J10" s="27">
        <v>66.31</v>
      </c>
      <c r="K10" s="27">
        <v>51.55</v>
      </c>
      <c r="L10" s="27">
        <v>64.73</v>
      </c>
      <c r="M10" s="27">
        <v>100</v>
      </c>
      <c r="N10" s="27">
        <v>57.26</v>
      </c>
      <c r="O10" s="25">
        <f t="shared" si="1"/>
        <v>77.679999999999993</v>
      </c>
      <c r="P10" s="10"/>
    </row>
  </sheetData>
  <mergeCells count="2">
    <mergeCell ref="A3:A5"/>
    <mergeCell ref="A8:A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topLeftCell="I1" workbookViewId="0">
      <selection activeCell="Q11" sqref="Q11"/>
    </sheetView>
  </sheetViews>
  <sheetFormatPr baseColWidth="10" defaultRowHeight="16" x14ac:dyDescent="0.2"/>
  <cols>
    <col min="1" max="1" width="7.83203125" customWidth="1"/>
    <col min="2" max="2" width="8.1640625" customWidth="1"/>
    <col min="3" max="3" width="9.1640625" customWidth="1"/>
    <col min="4" max="4" width="9" customWidth="1"/>
    <col min="5" max="5" width="9.83203125" customWidth="1"/>
    <col min="6" max="7" width="9.6640625" customWidth="1"/>
    <col min="8" max="8" width="8.5" customWidth="1"/>
    <col min="9" max="10" width="9.6640625" customWidth="1"/>
    <col min="13" max="13" width="9.6640625" customWidth="1"/>
    <col min="14" max="14" width="9.5" customWidth="1"/>
  </cols>
  <sheetData>
    <row r="1" spans="1:16" x14ac:dyDescent="0.2">
      <c r="B1" s="28" t="s">
        <v>239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6" x14ac:dyDescent="0.2">
      <c r="P2" t="s">
        <v>238</v>
      </c>
    </row>
    <row r="3" spans="1:16" x14ac:dyDescent="0.2">
      <c r="A3" s="24" t="s">
        <v>52</v>
      </c>
      <c r="B3" s="22" t="s">
        <v>235</v>
      </c>
      <c r="C3" s="29">
        <v>7.38650333</v>
      </c>
      <c r="D3" s="29">
        <v>7.2464336620000003</v>
      </c>
      <c r="E3" s="29">
        <v>12.75932126</v>
      </c>
      <c r="F3" s="29">
        <v>8.6906168790000002</v>
      </c>
      <c r="G3" s="29">
        <v>9.1584242880000009</v>
      </c>
      <c r="H3" s="29">
        <v>8.4679431439999995</v>
      </c>
      <c r="I3" s="29">
        <v>3.2974005380000002</v>
      </c>
      <c r="J3" s="29">
        <v>8.3560481929999995</v>
      </c>
      <c r="K3" s="29">
        <v>6.357771112</v>
      </c>
      <c r="L3" s="29">
        <v>8.0017633270000008</v>
      </c>
      <c r="M3" s="29">
        <v>5.9051779240000002</v>
      </c>
      <c r="N3" s="29">
        <v>4.816754392</v>
      </c>
      <c r="O3" s="25">
        <f>AVERAGE(C3:N3)</f>
        <v>7.5370131707500008</v>
      </c>
      <c r="P3" s="10">
        <f>((O3-O8)*100)/O3</f>
        <v>7.8356381096062906</v>
      </c>
    </row>
    <row r="4" spans="1:16" x14ac:dyDescent="0.2">
      <c r="A4" s="24"/>
      <c r="B4" s="22" t="s">
        <v>236</v>
      </c>
      <c r="C4" s="29">
        <v>7.4749704130000003</v>
      </c>
      <c r="D4" s="29">
        <v>8.4816707059999992</v>
      </c>
      <c r="E4" s="29">
        <v>8.0566763879999996</v>
      </c>
      <c r="F4" s="29">
        <v>6.4656039769999998</v>
      </c>
      <c r="G4" s="29">
        <v>7.40946529</v>
      </c>
      <c r="H4" s="29">
        <v>7.3656813699999999</v>
      </c>
      <c r="I4" s="29">
        <v>6.050132713</v>
      </c>
      <c r="J4" s="29">
        <v>5.3439872599999996</v>
      </c>
      <c r="K4" s="29">
        <v>5.7205211990000002</v>
      </c>
      <c r="L4" s="29">
        <v>5.4337564900000004</v>
      </c>
      <c r="M4" s="29">
        <v>5.9006376009999997</v>
      </c>
      <c r="N4" s="29">
        <v>4.8799005439999998</v>
      </c>
      <c r="O4" s="25">
        <f t="shared" ref="O4:O5" si="0">AVERAGE(C4:N4)</f>
        <v>6.548583662583332</v>
      </c>
      <c r="P4" s="10">
        <f t="shared" ref="P4:P5" si="1">((O4-O9)*100)/O4</f>
        <v>13.058166760077638</v>
      </c>
    </row>
    <row r="5" spans="1:16" x14ac:dyDescent="0.2">
      <c r="A5" s="24"/>
      <c r="B5" s="22" t="s">
        <v>237</v>
      </c>
      <c r="C5" s="29">
        <v>3.9987495260000001</v>
      </c>
      <c r="D5" s="29">
        <v>5.7506571879999999</v>
      </c>
      <c r="E5" s="29">
        <v>5.1013150039999999</v>
      </c>
      <c r="F5" s="29">
        <v>5.636889612</v>
      </c>
      <c r="G5" s="29">
        <v>2.4758416190000001</v>
      </c>
      <c r="H5" s="29">
        <v>4.5836982209999997</v>
      </c>
      <c r="I5" s="29">
        <v>3.1897788720000002</v>
      </c>
      <c r="J5" s="29">
        <v>3.2523401779999999</v>
      </c>
      <c r="K5" s="29">
        <v>4.0257666370000003</v>
      </c>
      <c r="L5" s="29">
        <v>5.1452987700000001</v>
      </c>
      <c r="M5" s="29">
        <v>3.6727877009999998</v>
      </c>
      <c r="N5" s="29">
        <v>5.8553973609999996</v>
      </c>
      <c r="O5" s="25">
        <f t="shared" si="0"/>
        <v>4.3907100574166664</v>
      </c>
      <c r="P5" s="10">
        <f t="shared" si="1"/>
        <v>21.057441594324963</v>
      </c>
    </row>
    <row r="6" spans="1:16" x14ac:dyDescent="0.2">
      <c r="A6" s="1"/>
      <c r="B6" s="3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</row>
    <row r="7" spans="1:16" x14ac:dyDescent="0.2">
      <c r="A7" s="1"/>
      <c r="B7" s="3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10"/>
      <c r="P7" s="10"/>
    </row>
    <row r="8" spans="1:16" x14ac:dyDescent="0.2">
      <c r="A8" s="24" t="s">
        <v>53</v>
      </c>
      <c r="B8" s="23" t="s">
        <v>235</v>
      </c>
      <c r="C8" s="31">
        <v>8.8186948530000002</v>
      </c>
      <c r="D8" s="31">
        <v>7.9896745060000001</v>
      </c>
      <c r="E8" s="31">
        <v>7.775382574</v>
      </c>
      <c r="F8" s="31">
        <v>8.2290161180000005</v>
      </c>
      <c r="G8" s="31">
        <v>5.699484472</v>
      </c>
      <c r="H8" s="31">
        <v>8.458232636</v>
      </c>
      <c r="I8" s="31">
        <v>5.0242857909999996</v>
      </c>
      <c r="J8" s="31">
        <v>5.4186469610000003</v>
      </c>
      <c r="K8" s="31">
        <v>6.6562065229999998</v>
      </c>
      <c r="L8" s="31">
        <v>3.147869123</v>
      </c>
      <c r="M8" s="31">
        <v>9.1602936970000002</v>
      </c>
      <c r="N8" s="31">
        <v>6.9794938789999996</v>
      </c>
      <c r="O8" s="25">
        <f t="shared" ref="O8:O10" si="2">AVERAGE(C8:N8)</f>
        <v>6.9464400944166682</v>
      </c>
      <c r="P8" s="10"/>
    </row>
    <row r="9" spans="1:16" x14ac:dyDescent="0.2">
      <c r="A9" s="24"/>
      <c r="B9" s="23" t="s">
        <v>236</v>
      </c>
      <c r="C9" s="31">
        <v>7.9821792540000001</v>
      </c>
      <c r="D9" s="31">
        <v>7.2366209770000003</v>
      </c>
      <c r="E9" s="31">
        <v>6.0998723799999999</v>
      </c>
      <c r="F9" s="31">
        <v>4.325494774</v>
      </c>
      <c r="G9" s="31">
        <v>5.4370456349999996</v>
      </c>
      <c r="H9" s="31">
        <v>5.5805620960000004</v>
      </c>
      <c r="I9" s="31">
        <v>5.667013485</v>
      </c>
      <c r="J9" s="31">
        <v>3.7637889840000001</v>
      </c>
      <c r="K9" s="31">
        <v>5.6935016469999997</v>
      </c>
      <c r="L9" s="31">
        <v>5.7285953039999997</v>
      </c>
      <c r="M9" s="31">
        <v>6.248053831</v>
      </c>
      <c r="N9" s="31">
        <v>4.558775883</v>
      </c>
      <c r="O9" s="25">
        <f t="shared" si="2"/>
        <v>5.6934586875000006</v>
      </c>
      <c r="P9" s="10"/>
    </row>
    <row r="10" spans="1:16" x14ac:dyDescent="0.2">
      <c r="A10" s="24"/>
      <c r="B10" s="23" t="s">
        <v>237</v>
      </c>
      <c r="C10" s="31">
        <v>2.5154530639999999</v>
      </c>
      <c r="D10" s="31">
        <v>3.7640539739999999</v>
      </c>
      <c r="E10" s="31">
        <v>2.946480652</v>
      </c>
      <c r="F10" s="31">
        <v>3.6189884760000002</v>
      </c>
      <c r="G10" s="31">
        <v>2.8280259249999999</v>
      </c>
      <c r="H10" s="31">
        <v>4.9358837979999999</v>
      </c>
      <c r="I10" s="31">
        <v>2.5369556879999999</v>
      </c>
      <c r="J10" s="31">
        <v>4.3039075909999998</v>
      </c>
      <c r="K10" s="31">
        <v>4.1554956159999996</v>
      </c>
      <c r="L10" s="31">
        <v>3.8838395139999999</v>
      </c>
      <c r="M10" s="31">
        <v>4.3131924140000004</v>
      </c>
      <c r="N10" s="31">
        <v>1.791389506</v>
      </c>
      <c r="O10" s="25">
        <f t="shared" si="2"/>
        <v>3.4661388514999998</v>
      </c>
      <c r="P10" s="10"/>
    </row>
    <row r="11" spans="1:16" x14ac:dyDescent="0.2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6" x14ac:dyDescent="0.2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6" x14ac:dyDescent="0.2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6" x14ac:dyDescent="0.2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6" x14ac:dyDescent="0.2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6" x14ac:dyDescent="0.2">
      <c r="B16" s="28" t="s">
        <v>240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P16" t="s">
        <v>238</v>
      </c>
    </row>
    <row r="17" spans="1:16" x14ac:dyDescent="0.2">
      <c r="A17" s="24" t="s">
        <v>52</v>
      </c>
      <c r="B17" s="22" t="s">
        <v>235</v>
      </c>
      <c r="C17" s="32">
        <v>6</v>
      </c>
      <c r="D17" s="32">
        <v>5.53</v>
      </c>
      <c r="E17" s="32">
        <v>3.86</v>
      </c>
      <c r="F17" s="32">
        <v>2.63</v>
      </c>
      <c r="G17" s="32">
        <v>1.56</v>
      </c>
      <c r="H17" s="32">
        <v>1.57</v>
      </c>
      <c r="I17" s="32">
        <v>2.4222746669999999</v>
      </c>
      <c r="J17" s="32">
        <v>1.693224667</v>
      </c>
      <c r="K17" s="32">
        <v>3.837999333</v>
      </c>
      <c r="L17" s="32">
        <v>3.5558486669999998</v>
      </c>
      <c r="M17" s="32">
        <v>1.8281210000000001</v>
      </c>
      <c r="N17" s="32">
        <v>1.9224730000000001</v>
      </c>
      <c r="O17" s="25">
        <f>AVERAGE(C17:N17)</f>
        <v>3.034161777833333</v>
      </c>
      <c r="P17" s="10">
        <f>((O22-O17)*100)/O17</f>
        <v>131.66685684338987</v>
      </c>
    </row>
    <row r="18" spans="1:16" x14ac:dyDescent="0.2">
      <c r="A18" s="24"/>
      <c r="B18" s="22" t="s">
        <v>236</v>
      </c>
      <c r="C18" s="32">
        <v>3.92</v>
      </c>
      <c r="D18" s="32">
        <v>12.86</v>
      </c>
      <c r="E18" s="32">
        <v>13.9</v>
      </c>
      <c r="F18" s="32">
        <v>3.81</v>
      </c>
      <c r="G18" s="32">
        <v>8.81</v>
      </c>
      <c r="H18" s="32">
        <v>9.67</v>
      </c>
      <c r="I18" s="32">
        <v>17.804440100000001</v>
      </c>
      <c r="J18" s="32">
        <v>15.6441549</v>
      </c>
      <c r="K18" s="32">
        <v>11.055625429999999</v>
      </c>
      <c r="L18" s="32">
        <v>13.14403467</v>
      </c>
      <c r="M18" s="32">
        <v>15.74247117</v>
      </c>
      <c r="N18" s="32">
        <v>6.5960549669999997</v>
      </c>
      <c r="O18" s="25">
        <f t="shared" ref="O18:O19" si="3">AVERAGE(C18:N18)</f>
        <v>11.07973176975</v>
      </c>
      <c r="P18" s="10">
        <f t="shared" ref="P18:P19" si="4">((O23-O18)*100)/O18</f>
        <v>87.733080921290195</v>
      </c>
    </row>
    <row r="19" spans="1:16" x14ac:dyDescent="0.2">
      <c r="A19" s="24"/>
      <c r="B19" s="22" t="s">
        <v>237</v>
      </c>
      <c r="C19" s="32">
        <v>49.89</v>
      </c>
      <c r="D19" s="32">
        <v>33.61</v>
      </c>
      <c r="E19" s="32">
        <v>35.950000000000003</v>
      </c>
      <c r="F19" s="32">
        <v>29.86</v>
      </c>
      <c r="G19" s="32">
        <v>31.67</v>
      </c>
      <c r="H19" s="32">
        <v>25.4</v>
      </c>
      <c r="I19" s="32">
        <v>30.71222513</v>
      </c>
      <c r="J19" s="32">
        <v>32.908414909999998</v>
      </c>
      <c r="K19" s="32">
        <v>39.317450800000003</v>
      </c>
      <c r="L19" s="32">
        <v>38.399485470000002</v>
      </c>
      <c r="M19" s="32">
        <v>24.913404799999999</v>
      </c>
      <c r="N19" s="32">
        <v>32.105314</v>
      </c>
      <c r="O19" s="25">
        <f t="shared" si="3"/>
        <v>33.728024592500006</v>
      </c>
      <c r="P19" s="10">
        <f t="shared" si="4"/>
        <v>48.9372174531985</v>
      </c>
    </row>
    <row r="20" spans="1:16" x14ac:dyDescent="0.2">
      <c r="A20" s="1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6" x14ac:dyDescent="0.2">
      <c r="A21" s="1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10"/>
      <c r="P21" s="10"/>
    </row>
    <row r="22" spans="1:16" x14ac:dyDescent="0.2">
      <c r="A22" s="24" t="s">
        <v>53</v>
      </c>
      <c r="B22" s="23" t="s">
        <v>235</v>
      </c>
      <c r="C22" s="33">
        <v>21.42</v>
      </c>
      <c r="D22" s="33">
        <v>8.39</v>
      </c>
      <c r="E22" s="33">
        <v>4.8899999999999997</v>
      </c>
      <c r="F22" s="33">
        <v>8.75</v>
      </c>
      <c r="G22" s="33">
        <v>5.55</v>
      </c>
      <c r="H22" s="33">
        <v>3.62</v>
      </c>
      <c r="I22" s="33">
        <v>5.7854476669999997</v>
      </c>
      <c r="J22" s="33">
        <v>7.2712646669999996</v>
      </c>
      <c r="K22" s="33">
        <v>6.4974540000000003</v>
      </c>
      <c r="L22" s="33">
        <v>4.53512</v>
      </c>
      <c r="M22" s="33">
        <v>4.3189173329999999</v>
      </c>
      <c r="N22" s="33">
        <v>3.3215629999999998</v>
      </c>
      <c r="O22" s="25">
        <f t="shared" ref="O22:O24" si="5">AVERAGE(C22:N22)</f>
        <v>7.0291472222500007</v>
      </c>
      <c r="P22" s="10"/>
    </row>
    <row r="23" spans="1:16" x14ac:dyDescent="0.2">
      <c r="A23" s="24"/>
      <c r="B23" s="23" t="s">
        <v>236</v>
      </c>
      <c r="C23" s="33">
        <v>21.56</v>
      </c>
      <c r="D23" s="33">
        <v>25.97</v>
      </c>
      <c r="E23" s="33">
        <v>40.83</v>
      </c>
      <c r="F23" s="33">
        <v>9.41</v>
      </c>
      <c r="G23" s="33">
        <v>14.31</v>
      </c>
      <c r="H23" s="33">
        <v>12.87</v>
      </c>
      <c r="I23" s="33">
        <v>23.970227829999999</v>
      </c>
      <c r="J23" s="33">
        <v>16.479432500000001</v>
      </c>
      <c r="K23" s="33">
        <v>27.116678329999999</v>
      </c>
      <c r="L23" s="33">
        <v>20.883185269999998</v>
      </c>
      <c r="M23" s="33">
        <v>19.685630629999999</v>
      </c>
      <c r="N23" s="33">
        <v>16.518707150000001</v>
      </c>
      <c r="O23" s="25">
        <f t="shared" si="5"/>
        <v>20.800321809166665</v>
      </c>
      <c r="P23" s="10"/>
    </row>
    <row r="24" spans="1:16" x14ac:dyDescent="0.2">
      <c r="A24" s="24"/>
      <c r="B24" s="23" t="s">
        <v>237</v>
      </c>
      <c r="C24" s="33">
        <v>83.36</v>
      </c>
      <c r="D24" s="33">
        <v>45.27</v>
      </c>
      <c r="E24" s="33">
        <v>55.63</v>
      </c>
      <c r="F24" s="33">
        <v>32.15</v>
      </c>
      <c r="G24" s="33">
        <v>39.64</v>
      </c>
      <c r="H24" s="33">
        <v>36.409999999999997</v>
      </c>
      <c r="I24" s="33">
        <v>56.9304573</v>
      </c>
      <c r="J24" s="33">
        <v>49.283844129999999</v>
      </c>
      <c r="K24" s="33">
        <v>64.987597129999997</v>
      </c>
      <c r="L24" s="33">
        <v>33.915917780000001</v>
      </c>
      <c r="M24" s="33">
        <v>46.62064093</v>
      </c>
      <c r="N24" s="33">
        <v>58.604518689999999</v>
      </c>
      <c r="O24" s="25">
        <f t="shared" si="5"/>
        <v>50.23358133</v>
      </c>
      <c r="P24" s="10"/>
    </row>
  </sheetData>
  <mergeCells count="6">
    <mergeCell ref="A17:A19"/>
    <mergeCell ref="A22:A24"/>
    <mergeCell ref="A3:A5"/>
    <mergeCell ref="A8:A10"/>
    <mergeCell ref="B1:N1"/>
    <mergeCell ref="B16:N16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H&amp;E Ctrl</vt:lpstr>
      <vt:lpstr>H&amp;E NK Ablation</vt:lpstr>
      <vt:lpstr>Trichrome Ctrl</vt:lpstr>
      <vt:lpstr>Trichrome NK Ablation</vt:lpstr>
      <vt:lpstr>Summary H&amp;E analysis</vt:lpstr>
      <vt:lpstr>Summary TRI analysis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2021-12-07T16:35:54Z</dcterms:created>
  <dcterms:modified xsi:type="dcterms:W3CDTF">2022-06-03T15:54:18Z</dcterms:modified>
</cp:coreProperties>
</file>