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Georgia\"/>
    </mc:Choice>
  </mc:AlternateContent>
  <xr:revisionPtr revIDLastSave="0" documentId="13_ncr:1_{3A2242B0-FBA1-4150-9E1D-2E53D6A1B0DB}" xr6:coauthVersionLast="47" xr6:coauthVersionMax="47" xr10:uidLastSave="{00000000-0000-0000-0000-000000000000}"/>
  <bookViews>
    <workbookView xWindow="1050" yWindow="645" windowWidth="24750" windowHeight="11670" xr2:uid="{00000000-000D-0000-FFFF-FFFF00000000}"/>
  </bookViews>
  <sheets>
    <sheet name="Summary" sheetId="4" r:id="rId1"/>
    <sheet name="9" sheetId="1" r:id="rId2"/>
    <sheet name="10" sheetId="2" r:id="rId3"/>
    <sheet name="85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4" i="3" l="1"/>
  <c r="S14" i="3"/>
  <c r="R14" i="3"/>
  <c r="T13" i="3"/>
  <c r="S13" i="3"/>
  <c r="R13" i="3"/>
  <c r="T12" i="3"/>
  <c r="S12" i="3"/>
  <c r="R12" i="3"/>
  <c r="T11" i="3"/>
  <c r="S11" i="3"/>
  <c r="R11" i="3"/>
  <c r="T10" i="3"/>
  <c r="S10" i="3"/>
  <c r="R10" i="3"/>
  <c r="T9" i="3"/>
  <c r="S9" i="3"/>
  <c r="R9" i="3"/>
  <c r="T8" i="3"/>
  <c r="S8" i="3"/>
  <c r="R8" i="3"/>
  <c r="T7" i="3"/>
  <c r="S7" i="3"/>
  <c r="R7" i="3"/>
  <c r="T6" i="3"/>
  <c r="S6" i="3"/>
  <c r="R6" i="3"/>
  <c r="T5" i="3"/>
  <c r="S5" i="3"/>
  <c r="R5" i="3"/>
  <c r="T4" i="3"/>
  <c r="S4" i="3"/>
  <c r="R4" i="3"/>
  <c r="R6" i="2"/>
  <c r="R14" i="1"/>
  <c r="R13" i="1"/>
  <c r="R12" i="1"/>
  <c r="R11" i="1"/>
  <c r="R10" i="1"/>
  <c r="R9" i="1"/>
  <c r="R8" i="1"/>
  <c r="R7" i="1"/>
  <c r="R6" i="1"/>
  <c r="R5" i="1"/>
  <c r="R4" i="1"/>
  <c r="N13" i="1"/>
  <c r="Q14" i="1"/>
  <c r="P14" i="1"/>
  <c r="O14" i="1"/>
  <c r="N14" i="1"/>
  <c r="K13" i="3"/>
  <c r="Q13" i="3" s="1"/>
  <c r="J13" i="3"/>
  <c r="P13" i="3" s="1"/>
  <c r="I13" i="3"/>
  <c r="O13" i="3" s="1"/>
  <c r="H13" i="3"/>
  <c r="N13" i="3" s="1"/>
  <c r="K12" i="3"/>
  <c r="Q12" i="3" s="1"/>
  <c r="J12" i="3"/>
  <c r="P12" i="3" s="1"/>
  <c r="I12" i="3"/>
  <c r="O12" i="3" s="1"/>
  <c r="H12" i="3"/>
  <c r="N12" i="3" s="1"/>
  <c r="K11" i="3"/>
  <c r="Q11" i="3" s="1"/>
  <c r="J11" i="3"/>
  <c r="P11" i="3" s="1"/>
  <c r="I11" i="3"/>
  <c r="O11" i="3" s="1"/>
  <c r="O14" i="3" s="1"/>
  <c r="H11" i="3"/>
  <c r="N11" i="3" s="1"/>
  <c r="N14" i="3" s="1"/>
  <c r="K10" i="3"/>
  <c r="Q10" i="3" s="1"/>
  <c r="J10" i="3"/>
  <c r="P10" i="3" s="1"/>
  <c r="I10" i="3"/>
  <c r="O10" i="3" s="1"/>
  <c r="H10" i="3"/>
  <c r="N10" i="3" s="1"/>
  <c r="K9" i="3"/>
  <c r="Q9" i="3" s="1"/>
  <c r="J9" i="3"/>
  <c r="P9" i="3" s="1"/>
  <c r="I9" i="3"/>
  <c r="O9" i="3" s="1"/>
  <c r="H9" i="3"/>
  <c r="N9" i="3" s="1"/>
  <c r="K8" i="3"/>
  <c r="Q8" i="3" s="1"/>
  <c r="J8" i="3"/>
  <c r="P8" i="3" s="1"/>
  <c r="I8" i="3"/>
  <c r="O8" i="3" s="1"/>
  <c r="H8" i="3"/>
  <c r="N8" i="3" s="1"/>
  <c r="K7" i="3"/>
  <c r="Q7" i="3" s="1"/>
  <c r="J7" i="3"/>
  <c r="P7" i="3" s="1"/>
  <c r="I7" i="3"/>
  <c r="O7" i="3" s="1"/>
  <c r="H7" i="3"/>
  <c r="N7" i="3" s="1"/>
  <c r="K6" i="3"/>
  <c r="Q6" i="3" s="1"/>
  <c r="J6" i="3"/>
  <c r="P6" i="3" s="1"/>
  <c r="I6" i="3"/>
  <c r="O6" i="3" s="1"/>
  <c r="H6" i="3"/>
  <c r="N6" i="3" s="1"/>
  <c r="K5" i="3"/>
  <c r="Q5" i="3" s="1"/>
  <c r="J5" i="3"/>
  <c r="P5" i="3" s="1"/>
  <c r="I5" i="3"/>
  <c r="O5" i="3" s="1"/>
  <c r="H5" i="3"/>
  <c r="N5" i="3" s="1"/>
  <c r="K4" i="3"/>
  <c r="Q4" i="3" s="1"/>
  <c r="J4" i="3"/>
  <c r="P4" i="3" s="1"/>
  <c r="I4" i="3"/>
  <c r="O4" i="3" s="1"/>
  <c r="H4" i="3"/>
  <c r="N4" i="3" s="1"/>
  <c r="K12" i="2"/>
  <c r="Q12" i="2" s="1"/>
  <c r="J12" i="2"/>
  <c r="P12" i="2" s="1"/>
  <c r="I12" i="2"/>
  <c r="O12" i="2" s="1"/>
  <c r="R12" i="2" s="1"/>
  <c r="H12" i="2"/>
  <c r="N12" i="2" s="1"/>
  <c r="K11" i="2"/>
  <c r="Q11" i="2" s="1"/>
  <c r="J11" i="2"/>
  <c r="P11" i="2" s="1"/>
  <c r="I11" i="2"/>
  <c r="O11" i="2" s="1"/>
  <c r="R11" i="2" s="1"/>
  <c r="H11" i="2"/>
  <c r="N11" i="2" s="1"/>
  <c r="K10" i="2"/>
  <c r="Q10" i="2" s="1"/>
  <c r="J10" i="2"/>
  <c r="P10" i="2" s="1"/>
  <c r="I10" i="2"/>
  <c r="O10" i="2" s="1"/>
  <c r="R10" i="2" s="1"/>
  <c r="H10" i="2"/>
  <c r="N10" i="2" s="1"/>
  <c r="K9" i="2"/>
  <c r="Q9" i="2" s="1"/>
  <c r="J9" i="2"/>
  <c r="P9" i="2" s="1"/>
  <c r="I9" i="2"/>
  <c r="O9" i="2" s="1"/>
  <c r="R9" i="2" s="1"/>
  <c r="H9" i="2"/>
  <c r="N9" i="2" s="1"/>
  <c r="K8" i="2"/>
  <c r="Q8" i="2" s="1"/>
  <c r="J8" i="2"/>
  <c r="P8" i="2" s="1"/>
  <c r="I8" i="2"/>
  <c r="O8" i="2" s="1"/>
  <c r="R8" i="2" s="1"/>
  <c r="H8" i="2"/>
  <c r="N8" i="2" s="1"/>
  <c r="K7" i="2"/>
  <c r="Q7" i="2" s="1"/>
  <c r="J7" i="2"/>
  <c r="P7" i="2" s="1"/>
  <c r="I7" i="2"/>
  <c r="O7" i="2" s="1"/>
  <c r="R7" i="2" s="1"/>
  <c r="H7" i="2"/>
  <c r="N7" i="2" s="1"/>
  <c r="K6" i="2"/>
  <c r="Q6" i="2" s="1"/>
  <c r="J6" i="2"/>
  <c r="P6" i="2" s="1"/>
  <c r="I6" i="2"/>
  <c r="O6" i="2" s="1"/>
  <c r="H6" i="2"/>
  <c r="N6" i="2" s="1"/>
  <c r="K5" i="2"/>
  <c r="Q5" i="2" s="1"/>
  <c r="J5" i="2"/>
  <c r="P5" i="2" s="1"/>
  <c r="I5" i="2"/>
  <c r="O5" i="2" s="1"/>
  <c r="R5" i="2" s="1"/>
  <c r="R13" i="2" s="1"/>
  <c r="H5" i="2"/>
  <c r="N5" i="2" s="1"/>
  <c r="K4" i="2"/>
  <c r="Q4" i="2" s="1"/>
  <c r="J4" i="2"/>
  <c r="P4" i="2" s="1"/>
  <c r="I4" i="2"/>
  <c r="O4" i="2" s="1"/>
  <c r="R4" i="2" s="1"/>
  <c r="H4" i="2"/>
  <c r="N4" i="2" s="1"/>
  <c r="K12" i="1"/>
  <c r="Q12" i="1" s="1"/>
  <c r="J12" i="1"/>
  <c r="P12" i="1" s="1"/>
  <c r="I12" i="1"/>
  <c r="O12" i="1" s="1"/>
  <c r="H12" i="1"/>
  <c r="N12" i="1" s="1"/>
  <c r="K11" i="1"/>
  <c r="Q11" i="1" s="1"/>
  <c r="J11" i="1"/>
  <c r="P11" i="1" s="1"/>
  <c r="I11" i="1"/>
  <c r="O11" i="1" s="1"/>
  <c r="H11" i="1"/>
  <c r="N11" i="1" s="1"/>
  <c r="K10" i="1"/>
  <c r="Q10" i="1" s="1"/>
  <c r="J10" i="1"/>
  <c r="P10" i="1" s="1"/>
  <c r="I10" i="1"/>
  <c r="O10" i="1" s="1"/>
  <c r="H10" i="1"/>
  <c r="N10" i="1" s="1"/>
  <c r="K9" i="1"/>
  <c r="Q9" i="1" s="1"/>
  <c r="J9" i="1"/>
  <c r="P9" i="1" s="1"/>
  <c r="I9" i="1"/>
  <c r="O9" i="1" s="1"/>
  <c r="H9" i="1"/>
  <c r="N9" i="1" s="1"/>
  <c r="K8" i="1"/>
  <c r="Q8" i="1" s="1"/>
  <c r="J8" i="1"/>
  <c r="P8" i="1" s="1"/>
  <c r="I8" i="1"/>
  <c r="O8" i="1" s="1"/>
  <c r="H8" i="1"/>
  <c r="N8" i="1" s="1"/>
  <c r="K7" i="1"/>
  <c r="Q7" i="1" s="1"/>
  <c r="J7" i="1"/>
  <c r="P7" i="1" s="1"/>
  <c r="I7" i="1"/>
  <c r="O7" i="1" s="1"/>
  <c r="H7" i="1"/>
  <c r="N7" i="1" s="1"/>
  <c r="K6" i="1"/>
  <c r="Q6" i="1" s="1"/>
  <c r="J6" i="1"/>
  <c r="P6" i="1" s="1"/>
  <c r="I6" i="1"/>
  <c r="O6" i="1" s="1"/>
  <c r="H6" i="1"/>
  <c r="N6" i="1" s="1"/>
  <c r="K5" i="1"/>
  <c r="Q5" i="1" s="1"/>
  <c r="J5" i="1"/>
  <c r="P5" i="1" s="1"/>
  <c r="I5" i="1"/>
  <c r="O5" i="1" s="1"/>
  <c r="H5" i="1"/>
  <c r="N5" i="1" s="1"/>
  <c r="K4" i="1"/>
  <c r="Q4" i="1" s="1"/>
  <c r="J4" i="1"/>
  <c r="P4" i="1" s="1"/>
  <c r="I4" i="1"/>
  <c r="O4" i="1" s="1"/>
  <c r="H4" i="1"/>
  <c r="N4" i="1" s="1"/>
  <c r="P14" i="3" l="1"/>
  <c r="Q14" i="3"/>
  <c r="O13" i="1"/>
  <c r="P13" i="2"/>
  <c r="N13" i="2"/>
  <c r="O13" i="2"/>
  <c r="Q13" i="2"/>
  <c r="P13" i="1"/>
  <c r="Q13" i="1"/>
</calcChain>
</file>

<file path=xl/sharedStrings.xml><?xml version="1.0" encoding="utf-8"?>
<sst xmlns="http://schemas.openxmlformats.org/spreadsheetml/2006/main" count="64" uniqueCount="29">
  <si>
    <t>Shell</t>
  </si>
  <si>
    <t>MEN MER SHELL</t>
  </si>
  <si>
    <t>Points</t>
  </si>
  <si>
    <t xml:space="preserve">Microns </t>
  </si>
  <si>
    <t>CaO</t>
  </si>
  <si>
    <t>MgO</t>
  </si>
  <si>
    <t>Na2O</t>
  </si>
  <si>
    <t>P2O5</t>
  </si>
  <si>
    <t>Palm</t>
  </si>
  <si>
    <t>MEN MER PALM</t>
  </si>
  <si>
    <t>Claw tip</t>
  </si>
  <si>
    <t>MEN MER CL TIP</t>
  </si>
  <si>
    <t>Ca</t>
  </si>
  <si>
    <t>Mg</t>
  </si>
  <si>
    <t>Na</t>
  </si>
  <si>
    <t>P</t>
  </si>
  <si>
    <t>conversion</t>
  </si>
  <si>
    <t>Calc weight</t>
  </si>
  <si>
    <t>total</t>
  </si>
  <si>
    <t>mean</t>
  </si>
  <si>
    <t>sd</t>
  </si>
  <si>
    <t>Unit</t>
  </si>
  <si>
    <t>Carapace</t>
  </si>
  <si>
    <t xml:space="preserve"> Mg/Ca</t>
  </si>
  <si>
    <t>Mg/Ca</t>
  </si>
  <si>
    <t>Thickness</t>
  </si>
  <si>
    <t>Na:Ca</t>
  </si>
  <si>
    <t>Mg:Ca</t>
  </si>
  <si>
    <t>P:Ca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</si>
</sst>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_)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 applyAlignment="1">
      <alignment horizontal="left"/>
    </xf>
    <xf numFmtId="0" fontId="1" fillId="0" borderId="0" xfId="0" applyFon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'9'!$J$3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'9'!$B$4:$B$12</c:f>
              <c:numCache>
                <c:formatCode>General</c:formatCode>
                <c:ptCount val="9"/>
                <c:pt idx="0">
                  <c:v>0</c:v>
                </c:pt>
                <c:pt idx="1">
                  <c:v>26.9</c:v>
                </c:pt>
                <c:pt idx="2">
                  <c:v>53.8</c:v>
                </c:pt>
                <c:pt idx="3">
                  <c:v>80.599999999999994</c:v>
                </c:pt>
                <c:pt idx="4">
                  <c:v>107.5</c:v>
                </c:pt>
                <c:pt idx="5">
                  <c:v>134.4</c:v>
                </c:pt>
                <c:pt idx="6">
                  <c:v>161.30000000000001</c:v>
                </c:pt>
                <c:pt idx="7">
                  <c:v>188.2</c:v>
                </c:pt>
                <c:pt idx="8">
                  <c:v>215</c:v>
                </c:pt>
              </c:numCache>
            </c:numRef>
          </c:xVal>
          <c:yVal>
            <c:numRef>
              <c:f>'9'!$J$4:$J$12</c:f>
              <c:numCache>
                <c:formatCode>General</c:formatCode>
                <c:ptCount val="9"/>
                <c:pt idx="0">
                  <c:v>0.43579500000000004</c:v>
                </c:pt>
                <c:pt idx="1">
                  <c:v>0.92704800000000009</c:v>
                </c:pt>
                <c:pt idx="2">
                  <c:v>0.93861600000000012</c:v>
                </c:pt>
                <c:pt idx="3">
                  <c:v>0.9237240000000001</c:v>
                </c:pt>
                <c:pt idx="4">
                  <c:v>0.92051100000000008</c:v>
                </c:pt>
                <c:pt idx="5">
                  <c:v>0.91573400000000005</c:v>
                </c:pt>
                <c:pt idx="6">
                  <c:v>0.64957200000000004</c:v>
                </c:pt>
                <c:pt idx="7">
                  <c:v>0.78117599999999998</c:v>
                </c:pt>
                <c:pt idx="8">
                  <c:v>0.53606700000000007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37-4F2E-A5BA-7F3D73BC8DB7}"/>
            </c:ext>
          </c:extLst>
        </c:ser>
        <c:ser>
          <c:idx val="1"/>
          <c:order val="1"/>
          <c:tx>
            <c:strRef>
              <c:f>'9'!$I$3</c:f>
              <c:strCache>
                <c:ptCount val="1"/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'9'!$B$4:$B$12</c:f>
              <c:numCache>
                <c:formatCode>General</c:formatCode>
                <c:ptCount val="9"/>
                <c:pt idx="0">
                  <c:v>0</c:v>
                </c:pt>
                <c:pt idx="1">
                  <c:v>26.9</c:v>
                </c:pt>
                <c:pt idx="2">
                  <c:v>53.8</c:v>
                </c:pt>
                <c:pt idx="3">
                  <c:v>80.599999999999994</c:v>
                </c:pt>
                <c:pt idx="4">
                  <c:v>107.5</c:v>
                </c:pt>
                <c:pt idx="5">
                  <c:v>134.4</c:v>
                </c:pt>
                <c:pt idx="6">
                  <c:v>161.30000000000001</c:v>
                </c:pt>
                <c:pt idx="7">
                  <c:v>188.2</c:v>
                </c:pt>
                <c:pt idx="8">
                  <c:v>215</c:v>
                </c:pt>
              </c:numCache>
            </c:numRef>
          </c:xVal>
          <c:yVal>
            <c:numRef>
              <c:f>'9'!$I$4:$I$12</c:f>
              <c:numCache>
                <c:formatCode>General</c:formatCode>
                <c:ptCount val="9"/>
                <c:pt idx="0">
                  <c:v>2.7087650000000001</c:v>
                </c:pt>
                <c:pt idx="1">
                  <c:v>3.5262480000000007</c:v>
                </c:pt>
                <c:pt idx="2">
                  <c:v>2.7820240000000003</c:v>
                </c:pt>
                <c:pt idx="3">
                  <c:v>3.3955410000000001</c:v>
                </c:pt>
                <c:pt idx="4">
                  <c:v>3.6373590000000009</c:v>
                </c:pt>
                <c:pt idx="5">
                  <c:v>3.2396249999999998</c:v>
                </c:pt>
                <c:pt idx="6">
                  <c:v>3.2127480000000004</c:v>
                </c:pt>
                <c:pt idx="7">
                  <c:v>3.3466289999999996</c:v>
                </c:pt>
                <c:pt idx="8">
                  <c:v>3.3440370000000001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37-4F2E-A5BA-7F3D73BC8DB7}"/>
            </c:ext>
          </c:extLst>
        </c:ser>
        <c:ser>
          <c:idx val="2"/>
          <c:order val="2"/>
          <c:tx>
            <c:strRef>
              <c:f>'9'!$K$3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'9'!$B$4:$B$12</c:f>
              <c:numCache>
                <c:formatCode>General</c:formatCode>
                <c:ptCount val="9"/>
                <c:pt idx="0">
                  <c:v>0</c:v>
                </c:pt>
                <c:pt idx="1">
                  <c:v>26.9</c:v>
                </c:pt>
                <c:pt idx="2">
                  <c:v>53.8</c:v>
                </c:pt>
                <c:pt idx="3">
                  <c:v>80.599999999999994</c:v>
                </c:pt>
                <c:pt idx="4">
                  <c:v>107.5</c:v>
                </c:pt>
                <c:pt idx="5">
                  <c:v>134.4</c:v>
                </c:pt>
                <c:pt idx="6">
                  <c:v>161.30000000000001</c:v>
                </c:pt>
                <c:pt idx="7">
                  <c:v>188.2</c:v>
                </c:pt>
                <c:pt idx="8">
                  <c:v>215</c:v>
                </c:pt>
              </c:numCache>
            </c:numRef>
          </c:xVal>
          <c:yVal>
            <c:numRef>
              <c:f>'9'!$K$4:$K$12</c:f>
              <c:numCache>
                <c:formatCode>General</c:formatCode>
                <c:ptCount val="9"/>
                <c:pt idx="0">
                  <c:v>1.1706650000000003</c:v>
                </c:pt>
                <c:pt idx="1">
                  <c:v>0.97903200000000001</c:v>
                </c:pt>
                <c:pt idx="2">
                  <c:v>0.81177599999999994</c:v>
                </c:pt>
                <c:pt idx="3">
                  <c:v>1.0605719999999998</c:v>
                </c:pt>
                <c:pt idx="4">
                  <c:v>1.1975580000000001</c:v>
                </c:pt>
                <c:pt idx="5">
                  <c:v>1.520464</c:v>
                </c:pt>
                <c:pt idx="6">
                  <c:v>1.4395919999999998</c:v>
                </c:pt>
                <c:pt idx="7">
                  <c:v>2.3701589999999997</c:v>
                </c:pt>
                <c:pt idx="8">
                  <c:v>2.1868129999999999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D37-4F2E-A5BA-7F3D73BC8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57048"/>
        <c:axId val="491557704"/>
      </c:scatterChart>
      <c:valAx>
        <c:axId val="491557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557704"/>
        <c:crosses val="autoZero"/>
        <c:crossBetween val="midCat"/>
      </c:valAx>
      <c:valAx>
        <c:axId val="491557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557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'10'!$J$3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'10'!$B$4:$B$12</c:f>
              <c:numCache>
                <c:formatCode>General</c:formatCode>
                <c:ptCount val="9"/>
                <c:pt idx="0">
                  <c:v>0</c:v>
                </c:pt>
                <c:pt idx="1">
                  <c:v>44.2</c:v>
                </c:pt>
                <c:pt idx="2">
                  <c:v>88.4</c:v>
                </c:pt>
                <c:pt idx="3">
                  <c:v>132.6</c:v>
                </c:pt>
                <c:pt idx="4">
                  <c:v>176.8</c:v>
                </c:pt>
                <c:pt idx="5">
                  <c:v>220.9</c:v>
                </c:pt>
                <c:pt idx="6">
                  <c:v>265.10000000000002</c:v>
                </c:pt>
                <c:pt idx="7">
                  <c:v>309.3</c:v>
                </c:pt>
                <c:pt idx="8">
                  <c:v>353.5</c:v>
                </c:pt>
              </c:numCache>
            </c:numRef>
          </c:xVal>
          <c:yVal>
            <c:numRef>
              <c:f>'10'!$J$4:$J$12</c:f>
              <c:numCache>
                <c:formatCode>General</c:formatCode>
                <c:ptCount val="9"/>
                <c:pt idx="0">
                  <c:v>0.70637599999999989</c:v>
                </c:pt>
                <c:pt idx="1">
                  <c:v>1.100274</c:v>
                </c:pt>
                <c:pt idx="2">
                  <c:v>0.9113500000000001</c:v>
                </c:pt>
                <c:pt idx="3">
                  <c:v>0.83264399999999994</c:v>
                </c:pt>
                <c:pt idx="4">
                  <c:v>0.78142199999999984</c:v>
                </c:pt>
                <c:pt idx="5">
                  <c:v>0.96941199999999983</c:v>
                </c:pt>
                <c:pt idx="6">
                  <c:v>1.0214819999999998</c:v>
                </c:pt>
                <c:pt idx="7">
                  <c:v>1.02976</c:v>
                </c:pt>
                <c:pt idx="8">
                  <c:v>0.75262299999999993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6E-4F83-9A05-428A0B056C9A}"/>
            </c:ext>
          </c:extLst>
        </c:ser>
        <c:ser>
          <c:idx val="1"/>
          <c:order val="1"/>
          <c:tx>
            <c:strRef>
              <c:f>'10'!$K$3</c:f>
              <c:strCache>
                <c:ptCount val="1"/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'10'!$B$4:$B$12</c:f>
              <c:numCache>
                <c:formatCode>General</c:formatCode>
                <c:ptCount val="9"/>
                <c:pt idx="0">
                  <c:v>0</c:v>
                </c:pt>
                <c:pt idx="1">
                  <c:v>44.2</c:v>
                </c:pt>
                <c:pt idx="2">
                  <c:v>88.4</c:v>
                </c:pt>
                <c:pt idx="3">
                  <c:v>132.6</c:v>
                </c:pt>
                <c:pt idx="4">
                  <c:v>176.8</c:v>
                </c:pt>
                <c:pt idx="5">
                  <c:v>220.9</c:v>
                </c:pt>
                <c:pt idx="6">
                  <c:v>265.10000000000002</c:v>
                </c:pt>
                <c:pt idx="7">
                  <c:v>309.3</c:v>
                </c:pt>
                <c:pt idx="8">
                  <c:v>353.5</c:v>
                </c:pt>
              </c:numCache>
            </c:numRef>
          </c:xVal>
          <c:yVal>
            <c:numRef>
              <c:f>'10'!$K$4:$K$12</c:f>
              <c:numCache>
                <c:formatCode>General</c:formatCode>
                <c:ptCount val="9"/>
                <c:pt idx="0">
                  <c:v>0.89099700000000004</c:v>
                </c:pt>
                <c:pt idx="1">
                  <c:v>0.70614599999999994</c:v>
                </c:pt>
                <c:pt idx="2">
                  <c:v>0.62965999999999989</c:v>
                </c:pt>
                <c:pt idx="3">
                  <c:v>0.88210800000000011</c:v>
                </c:pt>
                <c:pt idx="4">
                  <c:v>0.92274299999999998</c:v>
                </c:pt>
                <c:pt idx="5">
                  <c:v>1.2201219999999999</c:v>
                </c:pt>
                <c:pt idx="6">
                  <c:v>0.75395100000000004</c:v>
                </c:pt>
                <c:pt idx="7">
                  <c:v>0.716005</c:v>
                </c:pt>
                <c:pt idx="8">
                  <c:v>1.00867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6E-4F83-9A05-428A0B056C9A}"/>
            </c:ext>
          </c:extLst>
        </c:ser>
        <c:ser>
          <c:idx val="2"/>
          <c:order val="2"/>
          <c:tx>
            <c:strRef>
              <c:f>'10'!$L$3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'10'!$B$4:$B$12</c:f>
              <c:numCache>
                <c:formatCode>General</c:formatCode>
                <c:ptCount val="9"/>
                <c:pt idx="0">
                  <c:v>0</c:v>
                </c:pt>
                <c:pt idx="1">
                  <c:v>44.2</c:v>
                </c:pt>
                <c:pt idx="2">
                  <c:v>88.4</c:v>
                </c:pt>
                <c:pt idx="3">
                  <c:v>132.6</c:v>
                </c:pt>
                <c:pt idx="4">
                  <c:v>176.8</c:v>
                </c:pt>
                <c:pt idx="5">
                  <c:v>220.9</c:v>
                </c:pt>
                <c:pt idx="6">
                  <c:v>265.10000000000002</c:v>
                </c:pt>
                <c:pt idx="7">
                  <c:v>309.3</c:v>
                </c:pt>
                <c:pt idx="8">
                  <c:v>353.5</c:v>
                </c:pt>
              </c:numCache>
            </c:numRef>
          </c:xVal>
          <c:yVal>
            <c:numRef>
              <c:f>'10'!$I$4:$I$12</c:f>
              <c:numCache>
                <c:formatCode>General</c:formatCode>
                <c:ptCount val="9"/>
                <c:pt idx="0">
                  <c:v>2.8736660000000001</c:v>
                </c:pt>
                <c:pt idx="1">
                  <c:v>3.8509590000000005</c:v>
                </c:pt>
                <c:pt idx="2">
                  <c:v>3.8028149999999994</c:v>
                </c:pt>
                <c:pt idx="3">
                  <c:v>3.6026280000000002</c:v>
                </c:pt>
                <c:pt idx="4">
                  <c:v>3.2670089999999998</c:v>
                </c:pt>
                <c:pt idx="5">
                  <c:v>3.5433679999999996</c:v>
                </c:pt>
                <c:pt idx="6">
                  <c:v>3.5670800000000003</c:v>
                </c:pt>
                <c:pt idx="7">
                  <c:v>3.8374649999999999</c:v>
                </c:pt>
                <c:pt idx="8">
                  <c:v>3.6622479999999999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6E-4F83-9A05-428A0B056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706952"/>
        <c:axId val="499707936"/>
      </c:scatterChart>
      <c:valAx>
        <c:axId val="499706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707936"/>
        <c:crosses val="autoZero"/>
        <c:crossBetween val="midCat"/>
      </c:valAx>
      <c:valAx>
        <c:axId val="49970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706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'85'!$R$3</c:f>
              <c:strCache>
                <c:ptCount val="1"/>
                <c:pt idx="0">
                  <c:v>Mg:Ca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'85'!$B$4:$B$13</c:f>
              <c:numCache>
                <c:formatCode>General</c:formatCode>
                <c:ptCount val="10"/>
                <c:pt idx="0">
                  <c:v>0</c:v>
                </c:pt>
                <c:pt idx="1">
                  <c:v>83.9</c:v>
                </c:pt>
                <c:pt idx="2">
                  <c:v>167.8</c:v>
                </c:pt>
                <c:pt idx="3">
                  <c:v>251.7</c:v>
                </c:pt>
                <c:pt idx="4">
                  <c:v>335.6</c:v>
                </c:pt>
                <c:pt idx="5">
                  <c:v>419.5</c:v>
                </c:pt>
                <c:pt idx="6">
                  <c:v>503.3</c:v>
                </c:pt>
                <c:pt idx="7">
                  <c:v>587.20000000000005</c:v>
                </c:pt>
                <c:pt idx="8">
                  <c:v>671.1</c:v>
                </c:pt>
                <c:pt idx="9">
                  <c:v>755</c:v>
                </c:pt>
              </c:numCache>
            </c:numRef>
          </c:xVal>
          <c:yVal>
            <c:numRef>
              <c:f>'85'!$R$4:$R$14</c:f>
              <c:numCache>
                <c:formatCode>0.000</c:formatCode>
                <c:ptCount val="11"/>
                <c:pt idx="0">
                  <c:v>6.1600557014599627E-2</c:v>
                </c:pt>
                <c:pt idx="1">
                  <c:v>4.2129311472723023E-2</c:v>
                </c:pt>
                <c:pt idx="2">
                  <c:v>5.3288846224607882E-2</c:v>
                </c:pt>
                <c:pt idx="3">
                  <c:v>4.1219739101824894E-2</c:v>
                </c:pt>
                <c:pt idx="4">
                  <c:v>3.5181645403930976E-2</c:v>
                </c:pt>
                <c:pt idx="5">
                  <c:v>3.7919859414649142E-2</c:v>
                </c:pt>
                <c:pt idx="6">
                  <c:v>4.4688296951712822E-2</c:v>
                </c:pt>
                <c:pt idx="7">
                  <c:v>3.9843900479833196E-2</c:v>
                </c:pt>
                <c:pt idx="8">
                  <c:v>3.7867333224439748E-2</c:v>
                </c:pt>
                <c:pt idx="9">
                  <c:v>3.881002792508844E-2</c:v>
                </c:pt>
                <c:pt idx="10">
                  <c:v>4.1140550199571461E-2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89-43B2-96A4-57FFA0F04DEE}"/>
            </c:ext>
          </c:extLst>
        </c:ser>
        <c:ser>
          <c:idx val="0"/>
          <c:order val="1"/>
          <c:tx>
            <c:strRef>
              <c:f>'85'!$S$3</c:f>
              <c:strCache>
                <c:ptCount val="1"/>
                <c:pt idx="0">
                  <c:v>Na:Ca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'85'!$B$4:$B$13</c:f>
              <c:numCache>
                <c:formatCode>General</c:formatCode>
                <c:ptCount val="10"/>
                <c:pt idx="0">
                  <c:v>0</c:v>
                </c:pt>
                <c:pt idx="1">
                  <c:v>83.9</c:v>
                </c:pt>
                <c:pt idx="2">
                  <c:v>167.8</c:v>
                </c:pt>
                <c:pt idx="3">
                  <c:v>251.7</c:v>
                </c:pt>
                <c:pt idx="4">
                  <c:v>335.6</c:v>
                </c:pt>
                <c:pt idx="5">
                  <c:v>419.5</c:v>
                </c:pt>
                <c:pt idx="6">
                  <c:v>503.3</c:v>
                </c:pt>
                <c:pt idx="7">
                  <c:v>587.20000000000005</c:v>
                </c:pt>
                <c:pt idx="8">
                  <c:v>671.1</c:v>
                </c:pt>
                <c:pt idx="9">
                  <c:v>755</c:v>
                </c:pt>
              </c:numCache>
            </c:numRef>
          </c:xVal>
          <c:yVal>
            <c:numRef>
              <c:f>'85'!$S$4:$S$14</c:f>
              <c:numCache>
                <c:formatCode>0.000</c:formatCode>
                <c:ptCount val="11"/>
                <c:pt idx="0">
                  <c:v>2.2177095329261445E-2</c:v>
                </c:pt>
                <c:pt idx="1">
                  <c:v>1.9457747554412898E-2</c:v>
                </c:pt>
                <c:pt idx="2">
                  <c:v>3.5513581976843539E-2</c:v>
                </c:pt>
                <c:pt idx="3">
                  <c:v>1.8419203945239011E-2</c:v>
                </c:pt>
                <c:pt idx="4">
                  <c:v>2.8059699216492089E-2</c:v>
                </c:pt>
                <c:pt idx="5">
                  <c:v>2.6286271625434416E-2</c:v>
                </c:pt>
                <c:pt idx="6">
                  <c:v>3.1182314217053208E-2</c:v>
                </c:pt>
                <c:pt idx="7">
                  <c:v>2.6405374312832335E-2</c:v>
                </c:pt>
                <c:pt idx="8">
                  <c:v>2.5766939998911168E-2</c:v>
                </c:pt>
                <c:pt idx="9">
                  <c:v>1.97265539242607E-2</c:v>
                </c:pt>
                <c:pt idx="10">
                  <c:v>2.5633125260967626E-2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389-43B2-96A4-57FFA0F04DEE}"/>
            </c:ext>
          </c:extLst>
        </c:ser>
        <c:ser>
          <c:idx val="2"/>
          <c:order val="2"/>
          <c:tx>
            <c:strRef>
              <c:f>'85'!$T$3</c:f>
              <c:strCache>
                <c:ptCount val="1"/>
                <c:pt idx="0">
                  <c:v>P:Ca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'85'!$B$4:$B$13</c:f>
              <c:numCache>
                <c:formatCode>General</c:formatCode>
                <c:ptCount val="10"/>
                <c:pt idx="0">
                  <c:v>0</c:v>
                </c:pt>
                <c:pt idx="1">
                  <c:v>83.9</c:v>
                </c:pt>
                <c:pt idx="2">
                  <c:v>167.8</c:v>
                </c:pt>
                <c:pt idx="3">
                  <c:v>251.7</c:v>
                </c:pt>
                <c:pt idx="4">
                  <c:v>335.6</c:v>
                </c:pt>
                <c:pt idx="5">
                  <c:v>419.5</c:v>
                </c:pt>
                <c:pt idx="6">
                  <c:v>503.3</c:v>
                </c:pt>
                <c:pt idx="7">
                  <c:v>587.20000000000005</c:v>
                </c:pt>
                <c:pt idx="8">
                  <c:v>671.1</c:v>
                </c:pt>
                <c:pt idx="9">
                  <c:v>755</c:v>
                </c:pt>
              </c:numCache>
            </c:numRef>
          </c:xVal>
          <c:yVal>
            <c:numRef>
              <c:f>'85'!$T$4:$T$14</c:f>
              <c:numCache>
                <c:formatCode>0.000</c:formatCode>
                <c:ptCount val="11"/>
                <c:pt idx="0">
                  <c:v>1.1838423795202353E-2</c:v>
                </c:pt>
                <c:pt idx="1">
                  <c:v>1.4016340338073147E-3</c:v>
                </c:pt>
                <c:pt idx="2">
                  <c:v>0</c:v>
                </c:pt>
                <c:pt idx="3">
                  <c:v>0</c:v>
                </c:pt>
                <c:pt idx="4">
                  <c:v>1.8599511970923644E-3</c:v>
                </c:pt>
                <c:pt idx="5">
                  <c:v>0</c:v>
                </c:pt>
                <c:pt idx="6">
                  <c:v>0</c:v>
                </c:pt>
                <c:pt idx="7">
                  <c:v>3.7657828631051035E-3</c:v>
                </c:pt>
                <c:pt idx="8">
                  <c:v>0</c:v>
                </c:pt>
                <c:pt idx="9">
                  <c:v>0</c:v>
                </c:pt>
                <c:pt idx="10">
                  <c:v>7.8305950370526609E-4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389-43B2-96A4-57FFA0F04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094432"/>
        <c:axId val="1234094912"/>
      </c:scatterChart>
      <c:valAx>
        <c:axId val="1234094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94912"/>
        <c:crosses val="autoZero"/>
        <c:crossBetween val="midCat"/>
      </c:valAx>
      <c:valAx>
        <c:axId val="123409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094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18</xdr:row>
      <xdr:rowOff>138112</xdr:rowOff>
    </xdr:from>
    <xdr:to>
      <xdr:col>14</xdr:col>
      <xdr:colOff>428625</xdr:colOff>
      <xdr:row>33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CE7695-E971-4CB2-B80A-64CAD5CDF6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19</xdr:row>
      <xdr:rowOff>176212</xdr:rowOff>
    </xdr:from>
    <xdr:to>
      <xdr:col>14</xdr:col>
      <xdr:colOff>104775</xdr:colOff>
      <xdr:row>34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EF8DF9-262F-4589-8D94-CED8E6F27D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390525</xdr:colOff>
      <xdr:row>20</xdr:row>
      <xdr:rowOff>23812</xdr:rowOff>
    </xdr:from>
    <xdr:to>
      <xdr:col>18</xdr:col>
      <xdr:colOff>85725</xdr:colOff>
      <xdr:row>34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0343C8-5143-34CE-1FCA-4EDC9C968C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182CC-A61D-480B-A3FE-BDA4882A1824}">
  <dimension ref="A1:G4"/>
  <sheetViews>
    <sheetView tabSelected="1" workbookViewId="0">
      <selection activeCell="C7" sqref="C7"/>
    </sheetView>
  </sheetViews>
  <sheetFormatPr defaultRowHeight="15" x14ac:dyDescent="0.25"/>
  <cols>
    <col min="3" max="3" width="9.5703125" bestFit="1" customWidth="1"/>
    <col min="4" max="7" width="9.28515625" bestFit="1" customWidth="1"/>
  </cols>
  <sheetData>
    <row r="1" spans="1:7" x14ac:dyDescent="0.25">
      <c r="A1" t="s">
        <v>21</v>
      </c>
      <c r="B1" s="2" t="s">
        <v>25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23</v>
      </c>
    </row>
    <row r="2" spans="1:7" x14ac:dyDescent="0.25">
      <c r="A2" t="s">
        <v>22</v>
      </c>
      <c r="B2">
        <v>215</v>
      </c>
      <c r="C2" s="3">
        <v>31.010486292180005</v>
      </c>
      <c r="D2" s="3">
        <v>1.9966143618785699</v>
      </c>
      <c r="E2" s="3">
        <v>0.61133111271022356</v>
      </c>
      <c r="F2" s="3">
        <v>0.63095530601913263</v>
      </c>
      <c r="G2" s="3">
        <v>6.4386240684802795E-2</v>
      </c>
    </row>
    <row r="3" spans="1:7" x14ac:dyDescent="0.25">
      <c r="A3" t="s">
        <v>8</v>
      </c>
      <c r="B3">
        <v>353</v>
      </c>
      <c r="C3" s="3">
        <v>28.884961068300001</v>
      </c>
      <c r="D3" s="3">
        <v>2.196346656051916</v>
      </c>
      <c r="E3" s="3">
        <v>0.68612126011706487</v>
      </c>
      <c r="F3" s="3">
        <v>0.3731083832309196</v>
      </c>
      <c r="G3" s="3">
        <v>7.6142630950761847E-2</v>
      </c>
    </row>
    <row r="4" spans="1:7" x14ac:dyDescent="0.25">
      <c r="A4" t="s">
        <v>10</v>
      </c>
      <c r="B4">
        <v>755</v>
      </c>
      <c r="C4" s="3">
        <v>34.937614058969999</v>
      </c>
      <c r="D4" s="3">
        <v>1.4373526650463089</v>
      </c>
      <c r="E4" s="3">
        <v>0.89556023749292157</v>
      </c>
      <c r="F4" s="3">
        <v>2.7358230725663173E-2</v>
      </c>
      <c r="G4" s="3">
        <v>4.1216551133201128E-2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"/>
  <sheetViews>
    <sheetView workbookViewId="0">
      <selection activeCell="R18" sqref="R18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D1">
        <v>9</v>
      </c>
    </row>
    <row r="2" spans="1:18" x14ac:dyDescent="0.25">
      <c r="H2" t="s">
        <v>17</v>
      </c>
    </row>
    <row r="3" spans="1:18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  <c r="R3" t="s">
        <v>24</v>
      </c>
    </row>
    <row r="4" spans="1:18" x14ac:dyDescent="0.25">
      <c r="A4">
        <v>1</v>
      </c>
      <c r="B4">
        <v>0</v>
      </c>
      <c r="C4">
        <v>51.21</v>
      </c>
      <c r="D4">
        <v>3.17</v>
      </c>
      <c r="E4">
        <v>0.51</v>
      </c>
      <c r="F4">
        <v>1.37</v>
      </c>
      <c r="G4">
        <v>85.45</v>
      </c>
      <c r="H4">
        <f>+C4*$G4/100</f>
        <v>43.758945000000004</v>
      </c>
      <c r="I4">
        <f t="shared" ref="I4:K12" si="0">+D4*$G4/100</f>
        <v>2.7087650000000001</v>
      </c>
      <c r="J4">
        <f t="shared" si="0"/>
        <v>0.43579500000000004</v>
      </c>
      <c r="K4">
        <f t="shared" si="0"/>
        <v>1.1706650000000003</v>
      </c>
      <c r="N4">
        <f>+H4*N$15</f>
        <v>31.274080402050004</v>
      </c>
      <c r="O4">
        <f t="shared" ref="O4:O12" si="1">+I4*O$15</f>
        <v>1.6336855500672469</v>
      </c>
      <c r="P4">
        <f t="shared" ref="P4:P12" si="2">+J4*P$15</f>
        <v>0.32329725438993456</v>
      </c>
      <c r="Q4">
        <f t="shared" ref="Q4:Q12" si="3">+K4*Q$15</f>
        <v>0.51090400460861685</v>
      </c>
      <c r="R4">
        <f>O4/N4</f>
        <v>5.2237684659791291E-2</v>
      </c>
    </row>
    <row r="5" spans="1:18" x14ac:dyDescent="0.25">
      <c r="A5">
        <v>2</v>
      </c>
      <c r="B5">
        <v>26.9</v>
      </c>
      <c r="C5">
        <v>49.77</v>
      </c>
      <c r="D5">
        <v>4.07</v>
      </c>
      <c r="E5">
        <v>1.07</v>
      </c>
      <c r="F5">
        <v>1.1299999999999999</v>
      </c>
      <c r="G5">
        <v>86.64</v>
      </c>
      <c r="H5">
        <f>+C5*$G5/100</f>
        <v>43.120728</v>
      </c>
      <c r="I5">
        <f t="shared" si="0"/>
        <v>3.5262480000000007</v>
      </c>
      <c r="J5">
        <f t="shared" si="0"/>
        <v>0.92704800000000009</v>
      </c>
      <c r="K5">
        <f t="shared" si="0"/>
        <v>0.97903200000000001</v>
      </c>
      <c r="N5">
        <f t="shared" ref="N5:N12" si="4">+H5*N$15</f>
        <v>30.817953094320004</v>
      </c>
      <c r="O5">
        <f t="shared" si="1"/>
        <v>2.1267184135772319</v>
      </c>
      <c r="P5">
        <f t="shared" si="2"/>
        <v>0.68773637395491005</v>
      </c>
      <c r="Q5">
        <f t="shared" si="3"/>
        <v>0.42727114028349977</v>
      </c>
      <c r="R5">
        <f t="shared" ref="R5:R12" si="5">O5/N5</f>
        <v>6.9009074258381015E-2</v>
      </c>
    </row>
    <row r="6" spans="1:18" x14ac:dyDescent="0.25">
      <c r="A6">
        <v>3</v>
      </c>
      <c r="B6">
        <v>53.8</v>
      </c>
      <c r="C6">
        <v>51.02</v>
      </c>
      <c r="D6">
        <v>3.29</v>
      </c>
      <c r="E6">
        <v>1.1100000000000001</v>
      </c>
      <c r="F6">
        <v>0.96</v>
      </c>
      <c r="G6">
        <v>84.56</v>
      </c>
      <c r="H6">
        <f t="shared" ref="H6:H12" si="6">+C6*$G6/100</f>
        <v>43.142512000000004</v>
      </c>
      <c r="I6">
        <f t="shared" si="0"/>
        <v>2.7820240000000003</v>
      </c>
      <c r="J6">
        <f t="shared" si="0"/>
        <v>0.93861600000000012</v>
      </c>
      <c r="K6">
        <f t="shared" si="0"/>
        <v>0.81177599999999994</v>
      </c>
      <c r="N6">
        <f t="shared" si="4"/>
        <v>30.833521901280005</v>
      </c>
      <c r="O6">
        <f t="shared" si="1"/>
        <v>1.677868847515485</v>
      </c>
      <c r="P6">
        <f t="shared" si="2"/>
        <v>0.6963181673182639</v>
      </c>
      <c r="Q6">
        <f t="shared" si="3"/>
        <v>0.35427693596815862</v>
      </c>
      <c r="R6">
        <f t="shared" si="5"/>
        <v>5.4417035228331509E-2</v>
      </c>
    </row>
    <row r="7" spans="1:18" x14ac:dyDescent="0.25">
      <c r="A7">
        <v>4</v>
      </c>
      <c r="B7">
        <v>80.599999999999994</v>
      </c>
      <c r="C7">
        <v>50.07</v>
      </c>
      <c r="D7">
        <v>3.97</v>
      </c>
      <c r="E7">
        <v>1.08</v>
      </c>
      <c r="F7">
        <v>1.24</v>
      </c>
      <c r="G7">
        <v>85.53</v>
      </c>
      <c r="H7">
        <f t="shared" si="6"/>
        <v>42.824871000000002</v>
      </c>
      <c r="I7">
        <f t="shared" si="0"/>
        <v>3.3955410000000001</v>
      </c>
      <c r="J7">
        <f t="shared" si="0"/>
        <v>0.9237240000000001</v>
      </c>
      <c r="K7">
        <f t="shared" si="0"/>
        <v>1.0605719999999998</v>
      </c>
      <c r="N7">
        <f t="shared" si="4"/>
        <v>30.606507054990004</v>
      </c>
      <c r="O7">
        <f t="shared" si="1"/>
        <v>2.0478876042627876</v>
      </c>
      <c r="P7">
        <f t="shared" si="2"/>
        <v>0.68527044370423684</v>
      </c>
      <c r="Q7">
        <f t="shared" si="3"/>
        <v>0.46285699322672991</v>
      </c>
      <c r="R7">
        <f t="shared" si="5"/>
        <v>6.6910203133712556E-2</v>
      </c>
    </row>
    <row r="8" spans="1:18" x14ac:dyDescent="0.25">
      <c r="A8">
        <v>5</v>
      </c>
      <c r="B8">
        <v>107.5</v>
      </c>
      <c r="C8">
        <v>49.88</v>
      </c>
      <c r="D8">
        <v>4.07</v>
      </c>
      <c r="E8">
        <v>1.03</v>
      </c>
      <c r="F8">
        <v>1.34</v>
      </c>
      <c r="G8">
        <v>89.37</v>
      </c>
      <c r="H8">
        <f t="shared" si="6"/>
        <v>44.577756000000008</v>
      </c>
      <c r="I8">
        <f t="shared" si="0"/>
        <v>3.6373590000000009</v>
      </c>
      <c r="J8">
        <f t="shared" si="0"/>
        <v>0.92051100000000008</v>
      </c>
      <c r="K8">
        <f t="shared" si="0"/>
        <v>1.1975580000000001</v>
      </c>
      <c r="N8">
        <f t="shared" si="4"/>
        <v>31.859276435640009</v>
      </c>
      <c r="O8">
        <f t="shared" si="1"/>
        <v>2.1937306627585089</v>
      </c>
      <c r="P8">
        <f t="shared" si="2"/>
        <v>0.68288685949984063</v>
      </c>
      <c r="Q8">
        <f t="shared" si="3"/>
        <v>0.52264070246491168</v>
      </c>
      <c r="R8">
        <f t="shared" si="5"/>
        <v>6.8856889050513681E-2</v>
      </c>
    </row>
    <row r="9" spans="1:18" x14ac:dyDescent="0.25">
      <c r="A9">
        <v>6</v>
      </c>
      <c r="B9">
        <v>134.4</v>
      </c>
      <c r="C9">
        <v>49.89</v>
      </c>
      <c r="D9">
        <v>3.75</v>
      </c>
      <c r="E9">
        <v>1.06</v>
      </c>
      <c r="F9">
        <v>1.76</v>
      </c>
      <c r="G9">
        <v>86.39</v>
      </c>
      <c r="H9">
        <f t="shared" ref="H9:K10" si="7">+C9*$G9/100</f>
        <v>43.099971000000004</v>
      </c>
      <c r="I9">
        <f t="shared" si="7"/>
        <v>3.2396249999999998</v>
      </c>
      <c r="J9">
        <f t="shared" si="7"/>
        <v>0.91573400000000005</v>
      </c>
      <c r="K9">
        <f t="shared" si="7"/>
        <v>1.520464</v>
      </c>
      <c r="N9">
        <f t="shared" si="4"/>
        <v>30.803118273990005</v>
      </c>
      <c r="O9">
        <f t="shared" si="1"/>
        <v>1.9538529736380248</v>
      </c>
      <c r="P9">
        <f t="shared" si="2"/>
        <v>0.67934301208483872</v>
      </c>
      <c r="Q9">
        <f t="shared" si="3"/>
        <v>0.66356399692758883</v>
      </c>
      <c r="R9">
        <f t="shared" si="5"/>
        <v>6.3430362999574885E-2</v>
      </c>
    </row>
    <row r="10" spans="1:18" x14ac:dyDescent="0.25">
      <c r="A10">
        <v>7</v>
      </c>
      <c r="B10">
        <v>161.30000000000001</v>
      </c>
      <c r="C10">
        <v>50.32</v>
      </c>
      <c r="D10">
        <v>3.66</v>
      </c>
      <c r="E10">
        <v>0.74</v>
      </c>
      <c r="F10">
        <v>1.64</v>
      </c>
      <c r="G10">
        <v>87.78</v>
      </c>
      <c r="H10">
        <f t="shared" si="7"/>
        <v>44.170895999999999</v>
      </c>
      <c r="I10">
        <f t="shared" si="7"/>
        <v>3.2127480000000004</v>
      </c>
      <c r="J10">
        <f t="shared" si="7"/>
        <v>0.64957200000000004</v>
      </c>
      <c r="K10">
        <f t="shared" si="7"/>
        <v>1.4395919999999998</v>
      </c>
      <c r="N10">
        <f t="shared" si="4"/>
        <v>31.568497662240002</v>
      </c>
      <c r="O10">
        <f t="shared" si="1"/>
        <v>1.9376431634370084</v>
      </c>
      <c r="P10">
        <f t="shared" si="2"/>
        <v>0.48188906281297067</v>
      </c>
      <c r="Q10">
        <f t="shared" si="3"/>
        <v>0.62826967390545341</v>
      </c>
      <c r="R10">
        <f t="shared" si="5"/>
        <v>6.1379010942122843E-2</v>
      </c>
    </row>
    <row r="11" spans="1:18" x14ac:dyDescent="0.25">
      <c r="A11">
        <v>8</v>
      </c>
      <c r="B11">
        <v>188.2</v>
      </c>
      <c r="C11">
        <v>49.62</v>
      </c>
      <c r="D11">
        <v>3.77</v>
      </c>
      <c r="E11">
        <v>0.88</v>
      </c>
      <c r="F11">
        <v>2.67</v>
      </c>
      <c r="G11">
        <v>88.77</v>
      </c>
      <c r="H11">
        <f t="shared" si="6"/>
        <v>44.047674000000001</v>
      </c>
      <c r="I11">
        <f t="shared" si="0"/>
        <v>3.3466289999999996</v>
      </c>
      <c r="J11">
        <f t="shared" si="0"/>
        <v>0.78117599999999998</v>
      </c>
      <c r="K11">
        <f t="shared" si="0"/>
        <v>2.3701589999999997</v>
      </c>
      <c r="N11">
        <f t="shared" si="4"/>
        <v>31.480432131060002</v>
      </c>
      <c r="O11">
        <f t="shared" si="1"/>
        <v>2.0183882465758378</v>
      </c>
      <c r="P11">
        <f t="shared" si="2"/>
        <v>0.57952031573402973</v>
      </c>
      <c r="Q11">
        <f t="shared" si="3"/>
        <v>1.0343896201382583</v>
      </c>
      <c r="R11">
        <f t="shared" si="5"/>
        <v>6.4115646131312334E-2</v>
      </c>
    </row>
    <row r="12" spans="1:18" x14ac:dyDescent="0.25">
      <c r="A12">
        <v>9</v>
      </c>
      <c r="B12">
        <v>215</v>
      </c>
      <c r="C12">
        <v>49.52</v>
      </c>
      <c r="D12">
        <v>3.93</v>
      </c>
      <c r="E12">
        <v>0.63</v>
      </c>
      <c r="F12">
        <v>2.57</v>
      </c>
      <c r="G12">
        <v>85.09</v>
      </c>
      <c r="H12">
        <f t="shared" si="6"/>
        <v>42.136568000000004</v>
      </c>
      <c r="I12">
        <f t="shared" si="0"/>
        <v>3.3440370000000001</v>
      </c>
      <c r="J12">
        <f t="shared" si="0"/>
        <v>0.53606700000000007</v>
      </c>
      <c r="K12">
        <f t="shared" si="0"/>
        <v>2.1868129999999999</v>
      </c>
      <c r="N12">
        <f t="shared" si="4"/>
        <v>30.114583783920004</v>
      </c>
      <c r="O12">
        <f t="shared" si="1"/>
        <v>2.0168249832636742</v>
      </c>
      <c r="P12">
        <f t="shared" si="2"/>
        <v>0.3976846665726983</v>
      </c>
      <c r="Q12">
        <f t="shared" si="3"/>
        <v>0.95437338523846094</v>
      </c>
      <c r="R12">
        <f t="shared" si="5"/>
        <v>6.6971703734473628E-2</v>
      </c>
    </row>
    <row r="13" spans="1:18" x14ac:dyDescent="0.25">
      <c r="M13" t="s">
        <v>19</v>
      </c>
      <c r="N13">
        <f>AVERAGE(N5:N12)</f>
        <v>31.010486292180005</v>
      </c>
      <c r="O13">
        <f>AVERAGE(O5:O12)</f>
        <v>1.9966143618785699</v>
      </c>
      <c r="P13">
        <f>AVERAGE(P5:P12)</f>
        <v>0.61133111271022356</v>
      </c>
      <c r="Q13">
        <f>AVERAGE(Q5:Q12)</f>
        <v>0.63095530601913263</v>
      </c>
      <c r="R13">
        <f>AVERAGE(R5:R12)</f>
        <v>6.4386240684802795E-2</v>
      </c>
    </row>
    <row r="14" spans="1:18" x14ac:dyDescent="0.25">
      <c r="M14" t="s">
        <v>20</v>
      </c>
      <c r="N14">
        <f>_xlfn.STDEV.S(N4:N12)</f>
        <v>0.54677001428681848</v>
      </c>
      <c r="O14">
        <f t="shared" ref="O14:Q14" si="8">_xlfn.STDEV.S(O4:O12)</f>
        <v>0.1881755572886768</v>
      </c>
      <c r="P14">
        <f t="shared" si="8"/>
        <v>0.14380140078067688</v>
      </c>
      <c r="Q14">
        <f t="shared" si="8"/>
        <v>0.23432542587443042</v>
      </c>
      <c r="R14">
        <f t="shared" ref="R14" si="9">_xlfn.STDEV.S(R4:R12)</f>
        <v>6.0726488906951174E-3</v>
      </c>
    </row>
    <row r="15" spans="1:18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  <row r="16" spans="1:18" x14ac:dyDescent="0.25">
      <c r="H16">
        <v>0.71469000000000005</v>
      </c>
      <c r="I16">
        <v>0.60311084574233897</v>
      </c>
      <c r="J16">
        <v>0.74185627276571442</v>
      </c>
      <c r="K16">
        <v>0.43642203756720899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6"/>
  <sheetViews>
    <sheetView workbookViewId="0">
      <selection activeCell="N13" sqref="N13:R13"/>
    </sheetView>
  </sheetViews>
  <sheetFormatPr defaultRowHeight="15" x14ac:dyDescent="0.25"/>
  <sheetData>
    <row r="1" spans="1:18" x14ac:dyDescent="0.25">
      <c r="A1" t="s">
        <v>8</v>
      </c>
      <c r="B1" t="s">
        <v>9</v>
      </c>
      <c r="D1">
        <v>10</v>
      </c>
    </row>
    <row r="2" spans="1:18" x14ac:dyDescent="0.25">
      <c r="H2" t="s">
        <v>17</v>
      </c>
    </row>
    <row r="3" spans="1:18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  <c r="R3" t="s">
        <v>24</v>
      </c>
    </row>
    <row r="4" spans="1:18" x14ac:dyDescent="0.25">
      <c r="A4">
        <v>1</v>
      </c>
      <c r="B4">
        <v>0</v>
      </c>
      <c r="C4">
        <v>50.56</v>
      </c>
      <c r="D4">
        <v>3.58</v>
      </c>
      <c r="E4">
        <v>0.88</v>
      </c>
      <c r="F4">
        <v>1.1100000000000001</v>
      </c>
      <c r="G4">
        <v>80.27</v>
      </c>
      <c r="H4">
        <f>+C4*$G4/100</f>
        <v>40.584511999999997</v>
      </c>
      <c r="I4">
        <f t="shared" ref="I4:K12" si="0">+D4*$G4/100</f>
        <v>2.8736660000000001</v>
      </c>
      <c r="J4">
        <f t="shared" si="0"/>
        <v>0.70637599999999989</v>
      </c>
      <c r="K4">
        <f t="shared" si="0"/>
        <v>0.89099700000000004</v>
      </c>
      <c r="N4">
        <f t="shared" ref="N4:N12" si="1">+H4*N$16</f>
        <v>29.005344881279999</v>
      </c>
      <c r="O4">
        <f t="shared" ref="O4:O12" si="2">+I4*O$16</f>
        <v>1.7331391316410043</v>
      </c>
      <c r="P4">
        <f t="shared" ref="P4:P12" si="3">+J4*P$16</f>
        <v>0.52402946653115423</v>
      </c>
      <c r="Q4">
        <f t="shared" ref="Q4:Q12" si="4">+K4*Q$16</f>
        <v>0.38885072620627054</v>
      </c>
      <c r="R4">
        <f>O4/N4</f>
        <v>5.9752405590583736E-2</v>
      </c>
    </row>
    <row r="5" spans="1:18" x14ac:dyDescent="0.25">
      <c r="A5">
        <v>2</v>
      </c>
      <c r="B5">
        <v>44.2</v>
      </c>
      <c r="C5">
        <v>49.23</v>
      </c>
      <c r="D5">
        <v>4.6900000000000004</v>
      </c>
      <c r="E5">
        <v>1.34</v>
      </c>
      <c r="F5">
        <v>0.86</v>
      </c>
      <c r="G5">
        <v>82.11</v>
      </c>
      <c r="H5">
        <f>+C5*$G5/100</f>
        <v>40.422753</v>
      </c>
      <c r="I5">
        <f t="shared" si="0"/>
        <v>3.8509590000000005</v>
      </c>
      <c r="J5">
        <f t="shared" si="0"/>
        <v>1.100274</v>
      </c>
      <c r="K5">
        <f t="shared" si="0"/>
        <v>0.70614599999999994</v>
      </c>
      <c r="N5">
        <f t="shared" si="1"/>
        <v>28.889737341570001</v>
      </c>
      <c r="O5">
        <f t="shared" si="2"/>
        <v>2.3225551394090722</v>
      </c>
      <c r="P5">
        <f t="shared" si="3"/>
        <v>0.8162451686610237</v>
      </c>
      <c r="Q5">
        <f t="shared" si="4"/>
        <v>0.30817767613993435</v>
      </c>
      <c r="R5">
        <f t="shared" ref="R5:R12" si="5">O5/N5</f>
        <v>8.039377831473403E-2</v>
      </c>
    </row>
    <row r="6" spans="1:18" x14ac:dyDescent="0.25">
      <c r="A6">
        <v>3</v>
      </c>
      <c r="B6">
        <v>88.4</v>
      </c>
      <c r="C6">
        <v>49.46</v>
      </c>
      <c r="D6">
        <v>4.59</v>
      </c>
      <c r="E6">
        <v>1.1000000000000001</v>
      </c>
      <c r="F6">
        <v>0.76</v>
      </c>
      <c r="G6">
        <v>82.85</v>
      </c>
      <c r="H6">
        <f t="shared" ref="H6:H12" si="6">+C6*$G6/100</f>
        <v>40.977609999999999</v>
      </c>
      <c r="I6">
        <f t="shared" si="0"/>
        <v>3.8028149999999994</v>
      </c>
      <c r="J6">
        <f t="shared" si="0"/>
        <v>0.9113500000000001</v>
      </c>
      <c r="K6">
        <f t="shared" si="0"/>
        <v>0.62965999999999989</v>
      </c>
      <c r="N6">
        <f t="shared" si="1"/>
        <v>29.286288090900001</v>
      </c>
      <c r="O6">
        <f t="shared" si="2"/>
        <v>2.2935189708516526</v>
      </c>
      <c r="P6">
        <f t="shared" si="3"/>
        <v>0.67609071418503386</v>
      </c>
      <c r="Q6">
        <f t="shared" si="4"/>
        <v>0.27479750017456878</v>
      </c>
      <c r="R6">
        <f t="shared" si="5"/>
        <v>7.8313747503027109E-2</v>
      </c>
    </row>
    <row r="7" spans="1:18" x14ac:dyDescent="0.25">
      <c r="A7">
        <v>4</v>
      </c>
      <c r="B7">
        <v>132.6</v>
      </c>
      <c r="C7">
        <v>49.65</v>
      </c>
      <c r="D7">
        <v>4.37</v>
      </c>
      <c r="E7">
        <v>1.01</v>
      </c>
      <c r="F7">
        <v>1.07</v>
      </c>
      <c r="G7">
        <v>82.44</v>
      </c>
      <c r="H7">
        <f t="shared" si="6"/>
        <v>40.931459999999994</v>
      </c>
      <c r="I7">
        <f t="shared" si="0"/>
        <v>3.6026280000000002</v>
      </c>
      <c r="J7">
        <f t="shared" si="0"/>
        <v>0.83264399999999994</v>
      </c>
      <c r="K7">
        <f t="shared" si="0"/>
        <v>0.88210800000000011</v>
      </c>
      <c r="N7">
        <f t="shared" si="1"/>
        <v>29.253305147399999</v>
      </c>
      <c r="O7">
        <f t="shared" si="2"/>
        <v>2.1727840199750315</v>
      </c>
      <c r="P7">
        <f t="shared" si="3"/>
        <v>0.61770217438073549</v>
      </c>
      <c r="Q7">
        <f t="shared" si="4"/>
        <v>0.38497137071433563</v>
      </c>
      <c r="R7">
        <f t="shared" si="5"/>
        <v>7.4274821563817248E-2</v>
      </c>
    </row>
    <row r="8" spans="1:18" x14ac:dyDescent="0.25">
      <c r="A8">
        <v>5</v>
      </c>
      <c r="B8">
        <v>176.8</v>
      </c>
      <c r="C8">
        <v>50.27</v>
      </c>
      <c r="D8">
        <v>3.93</v>
      </c>
      <c r="E8">
        <v>0.94</v>
      </c>
      <c r="F8">
        <v>1.1100000000000001</v>
      </c>
      <c r="G8">
        <v>83.13</v>
      </c>
      <c r="H8">
        <f t="shared" si="6"/>
        <v>41.789451</v>
      </c>
      <c r="I8">
        <f t="shared" si="0"/>
        <v>3.2670089999999998</v>
      </c>
      <c r="J8">
        <f t="shared" si="0"/>
        <v>0.78142199999999984</v>
      </c>
      <c r="K8">
        <f t="shared" si="0"/>
        <v>0.92274299999999998</v>
      </c>
      <c r="N8">
        <f t="shared" si="1"/>
        <v>29.86650273519</v>
      </c>
      <c r="O8">
        <f t="shared" si="2"/>
        <v>1.970368561037833</v>
      </c>
      <c r="P8">
        <f t="shared" si="3"/>
        <v>0.57970281237712995</v>
      </c>
      <c r="Q8">
        <f t="shared" si="4"/>
        <v>0.40270538021087909</v>
      </c>
      <c r="R8">
        <f t="shared" si="5"/>
        <v>6.5972523750370674E-2</v>
      </c>
    </row>
    <row r="9" spans="1:18" x14ac:dyDescent="0.25">
      <c r="A9">
        <v>6</v>
      </c>
      <c r="B9">
        <v>220.9</v>
      </c>
      <c r="C9">
        <v>49.55</v>
      </c>
      <c r="D9">
        <v>4.24</v>
      </c>
      <c r="E9">
        <v>1.1599999999999999</v>
      </c>
      <c r="F9">
        <v>1.46</v>
      </c>
      <c r="G9">
        <v>83.57</v>
      </c>
      <c r="H9">
        <f t="shared" ref="H9:K10" si="7">+C9*$G9/100</f>
        <v>41.408934999999992</v>
      </c>
      <c r="I9">
        <f t="shared" si="7"/>
        <v>3.5433679999999996</v>
      </c>
      <c r="J9">
        <f t="shared" si="7"/>
        <v>0.96941199999999983</v>
      </c>
      <c r="K9">
        <f t="shared" si="7"/>
        <v>1.2201219999999999</v>
      </c>
      <c r="N9">
        <f t="shared" si="1"/>
        <v>29.594551755149997</v>
      </c>
      <c r="O9">
        <f t="shared" si="2"/>
        <v>2.1370436712563401</v>
      </c>
      <c r="P9">
        <f t="shared" si="3"/>
        <v>0.71916437309435666</v>
      </c>
      <c r="Q9">
        <f t="shared" si="4"/>
        <v>0.5324881293205781</v>
      </c>
      <c r="R9">
        <f t="shared" si="5"/>
        <v>7.2210712597951587E-2</v>
      </c>
    </row>
    <row r="10" spans="1:18" x14ac:dyDescent="0.25">
      <c r="A10">
        <v>7</v>
      </c>
      <c r="B10">
        <v>265.10000000000002</v>
      </c>
      <c r="C10">
        <v>49.56</v>
      </c>
      <c r="D10">
        <v>4.4000000000000004</v>
      </c>
      <c r="E10">
        <v>1.26</v>
      </c>
      <c r="F10">
        <v>0.93</v>
      </c>
      <c r="G10">
        <v>81.069999999999993</v>
      </c>
      <c r="H10">
        <f t="shared" si="7"/>
        <v>40.178291999999999</v>
      </c>
      <c r="I10">
        <f t="shared" si="7"/>
        <v>3.5670800000000003</v>
      </c>
      <c r="J10">
        <f t="shared" si="7"/>
        <v>1.0214819999999998</v>
      </c>
      <c r="K10">
        <f t="shared" si="7"/>
        <v>0.75395100000000004</v>
      </c>
      <c r="N10">
        <f t="shared" si="1"/>
        <v>28.715023509480002</v>
      </c>
      <c r="O10">
        <f t="shared" si="2"/>
        <v>2.1513446356305828</v>
      </c>
      <c r="P10">
        <f t="shared" si="3"/>
        <v>0.75779282921726732</v>
      </c>
      <c r="Q10">
        <f t="shared" si="4"/>
        <v>0.32904083164583481</v>
      </c>
      <c r="R10">
        <f t="shared" si="5"/>
        <v>7.4920524962145199E-2</v>
      </c>
    </row>
    <row r="11" spans="1:18" x14ac:dyDescent="0.25">
      <c r="A11">
        <v>8</v>
      </c>
      <c r="B11">
        <v>309.3</v>
      </c>
      <c r="C11">
        <v>49.07</v>
      </c>
      <c r="D11">
        <v>4.7699999999999996</v>
      </c>
      <c r="E11">
        <v>1.28</v>
      </c>
      <c r="F11">
        <v>0.89</v>
      </c>
      <c r="G11">
        <v>80.45</v>
      </c>
      <c r="H11">
        <f t="shared" si="6"/>
        <v>39.476815000000002</v>
      </c>
      <c r="I11">
        <f t="shared" si="0"/>
        <v>3.8374649999999999</v>
      </c>
      <c r="J11">
        <f t="shared" si="0"/>
        <v>1.02976</v>
      </c>
      <c r="K11">
        <f t="shared" si="0"/>
        <v>0.716005</v>
      </c>
      <c r="N11">
        <f t="shared" si="1"/>
        <v>28.213684912350004</v>
      </c>
      <c r="O11">
        <f t="shared" si="2"/>
        <v>2.3144167616566249</v>
      </c>
      <c r="P11">
        <f t="shared" si="3"/>
        <v>0.76393391544322209</v>
      </c>
      <c r="Q11">
        <f t="shared" si="4"/>
        <v>0.31248036100830945</v>
      </c>
      <c r="R11">
        <f t="shared" si="5"/>
        <v>8.2031707975994766E-2</v>
      </c>
    </row>
    <row r="12" spans="1:18" x14ac:dyDescent="0.25">
      <c r="A12">
        <v>9</v>
      </c>
      <c r="B12">
        <v>353.5</v>
      </c>
      <c r="C12">
        <v>49.16</v>
      </c>
      <c r="D12">
        <v>4.72</v>
      </c>
      <c r="E12">
        <v>0.97</v>
      </c>
      <c r="F12">
        <v>1.3</v>
      </c>
      <c r="G12">
        <v>77.59</v>
      </c>
      <c r="H12">
        <f t="shared" si="6"/>
        <v>38.143244000000003</v>
      </c>
      <c r="I12">
        <f t="shared" si="0"/>
        <v>3.6622479999999999</v>
      </c>
      <c r="J12">
        <f t="shared" si="0"/>
        <v>0.75262299999999993</v>
      </c>
      <c r="K12">
        <f t="shared" si="0"/>
        <v>1.00867</v>
      </c>
      <c r="N12">
        <f t="shared" si="1"/>
        <v>27.260595054360003</v>
      </c>
      <c r="O12">
        <f t="shared" si="2"/>
        <v>2.2087414885981893</v>
      </c>
      <c r="P12">
        <f t="shared" si="3"/>
        <v>0.55833809357775022</v>
      </c>
      <c r="Q12">
        <f t="shared" si="4"/>
        <v>0.44020581663291669</v>
      </c>
      <c r="R12">
        <f t="shared" si="5"/>
        <v>8.1023230938054219E-2</v>
      </c>
    </row>
    <row r="13" spans="1:18" x14ac:dyDescent="0.25">
      <c r="N13">
        <f>AVERAGE(N5:N12)</f>
        <v>28.884961068300001</v>
      </c>
      <c r="O13">
        <f>AVERAGE(O5:O12)</f>
        <v>2.196346656051916</v>
      </c>
      <c r="P13">
        <f>AVERAGE(P5:P12)</f>
        <v>0.68612126011706487</v>
      </c>
      <c r="Q13">
        <f>AVERAGE(Q5:Q12)</f>
        <v>0.3731083832309196</v>
      </c>
      <c r="R13">
        <f>AVERAGE(R5:R12)</f>
        <v>7.6142630950761847E-2</v>
      </c>
    </row>
    <row r="15" spans="1:18" x14ac:dyDescent="0.25">
      <c r="G15" t="s">
        <v>16</v>
      </c>
      <c r="H15">
        <v>0.71469000000000005</v>
      </c>
      <c r="I15">
        <v>0.60311084574233897</v>
      </c>
      <c r="J15">
        <v>0.74185627276571442</v>
      </c>
      <c r="K15">
        <v>0.43642203756720899</v>
      </c>
    </row>
    <row r="16" spans="1:18" x14ac:dyDescent="0.25">
      <c r="M16" t="s">
        <v>16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6"/>
  <sheetViews>
    <sheetView workbookViewId="0">
      <selection activeCell="C21" sqref="C21"/>
    </sheetView>
  </sheetViews>
  <sheetFormatPr defaultRowHeight="15" x14ac:dyDescent="0.25"/>
  <sheetData>
    <row r="1" spans="1:20" x14ac:dyDescent="0.25">
      <c r="A1" t="s">
        <v>10</v>
      </c>
      <c r="B1" t="s">
        <v>11</v>
      </c>
      <c r="D1">
        <v>85</v>
      </c>
    </row>
    <row r="2" spans="1:20" x14ac:dyDescent="0.25">
      <c r="H2" t="s">
        <v>17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  <c r="R3" t="s">
        <v>27</v>
      </c>
      <c r="S3" t="s">
        <v>26</v>
      </c>
      <c r="T3" t="s">
        <v>28</v>
      </c>
    </row>
    <row r="4" spans="1:20" x14ac:dyDescent="0.25">
      <c r="A4">
        <v>1</v>
      </c>
      <c r="B4">
        <v>0</v>
      </c>
      <c r="C4">
        <v>50.55</v>
      </c>
      <c r="D4">
        <v>3.69</v>
      </c>
      <c r="E4">
        <v>1.08</v>
      </c>
      <c r="F4">
        <v>0.98</v>
      </c>
      <c r="G4">
        <v>81.36</v>
      </c>
      <c r="H4">
        <f>+C4*$G4/100</f>
        <v>41.127479999999998</v>
      </c>
      <c r="I4">
        <f t="shared" ref="I4:K13" si="0">+D4*$G4/100</f>
        <v>3.0021839999999997</v>
      </c>
      <c r="J4">
        <f t="shared" si="0"/>
        <v>0.87868800000000002</v>
      </c>
      <c r="K4">
        <f t="shared" si="0"/>
        <v>0.79732799999999993</v>
      </c>
      <c r="N4" s="3">
        <f t="shared" ref="N4:N13" si="1">+H4*N$15</f>
        <v>29.393398681200001</v>
      </c>
      <c r="O4" s="3">
        <f t="shared" ref="O4:O13" si="2">+I4*O$15</f>
        <v>1.8106497313141181</v>
      </c>
      <c r="P4" s="3">
        <f t="shared" ref="P4:P13" si="3">+J4*P$15</f>
        <v>0.6518602046039601</v>
      </c>
      <c r="Q4" s="3">
        <f t="shared" ref="Q4:Q13" si="4">+K4*Q$15</f>
        <v>0.34797151036938756</v>
      </c>
      <c r="R4" s="4">
        <f>O4/$N4</f>
        <v>6.1600557014599627E-2</v>
      </c>
      <c r="S4" s="4">
        <f t="shared" ref="S4:S14" si="5">P4/$N4</f>
        <v>2.2177095329261445E-2</v>
      </c>
      <c r="T4" s="4">
        <f t="shared" ref="T4:T14" si="6">Q4/$N4</f>
        <v>1.1838423795202353E-2</v>
      </c>
    </row>
    <row r="5" spans="1:20" x14ac:dyDescent="0.25">
      <c r="A5">
        <v>2</v>
      </c>
      <c r="B5">
        <v>83.9</v>
      </c>
      <c r="C5">
        <v>52.28</v>
      </c>
      <c r="D5">
        <v>2.61</v>
      </c>
      <c r="E5">
        <v>0.98</v>
      </c>
      <c r="F5">
        <v>0.12</v>
      </c>
      <c r="G5">
        <v>90.53</v>
      </c>
      <c r="H5">
        <f>+C5*$G5/100</f>
        <v>47.329084000000002</v>
      </c>
      <c r="I5">
        <f t="shared" si="0"/>
        <v>2.3628330000000002</v>
      </c>
      <c r="J5">
        <f t="shared" si="0"/>
        <v>0.88719399999999993</v>
      </c>
      <c r="K5">
        <f t="shared" si="0"/>
        <v>0.108636</v>
      </c>
      <c r="N5" s="3">
        <f t="shared" si="1"/>
        <v>33.82562304396</v>
      </c>
      <c r="O5" s="3">
        <f t="shared" si="2"/>
        <v>1.4250502089779082</v>
      </c>
      <c r="P5" s="3">
        <f t="shared" si="3"/>
        <v>0.65817043406010522</v>
      </c>
      <c r="Q5" s="3">
        <f t="shared" si="4"/>
        <v>4.7411144473151312E-2</v>
      </c>
      <c r="R5" s="4">
        <f t="shared" ref="R5:R14" si="7">O5/$N5</f>
        <v>4.2129311472723023E-2</v>
      </c>
      <c r="S5" s="4">
        <f t="shared" si="5"/>
        <v>1.9457747554412898E-2</v>
      </c>
      <c r="T5" s="4">
        <f t="shared" si="6"/>
        <v>1.4016340338073147E-3</v>
      </c>
    </row>
    <row r="6" spans="1:20" x14ac:dyDescent="0.25">
      <c r="A6">
        <v>3</v>
      </c>
      <c r="B6">
        <v>167.8</v>
      </c>
      <c r="C6">
        <v>51.15</v>
      </c>
      <c r="D6">
        <v>3.23</v>
      </c>
      <c r="E6">
        <v>1.75</v>
      </c>
      <c r="F6">
        <v>0</v>
      </c>
      <c r="G6">
        <v>91.64</v>
      </c>
      <c r="H6">
        <f t="shared" ref="H6:H13" si="8">+C6*$G6/100</f>
        <v>46.873859999999993</v>
      </c>
      <c r="I6">
        <f t="shared" si="0"/>
        <v>2.959972</v>
      </c>
      <c r="J6">
        <f t="shared" si="0"/>
        <v>1.6037000000000001</v>
      </c>
      <c r="K6">
        <f t="shared" si="0"/>
        <v>0</v>
      </c>
      <c r="N6" s="3">
        <f t="shared" si="1"/>
        <v>33.500279003399996</v>
      </c>
      <c r="O6" s="3">
        <f t="shared" si="2"/>
        <v>1.7851912162936425</v>
      </c>
      <c r="P6" s="3">
        <f t="shared" si="3"/>
        <v>1.1897149046343762</v>
      </c>
      <c r="Q6" s="3">
        <f t="shared" si="4"/>
        <v>0</v>
      </c>
      <c r="R6" s="4">
        <f t="shared" si="7"/>
        <v>5.3288846224607882E-2</v>
      </c>
      <c r="S6" s="4">
        <f t="shared" si="5"/>
        <v>3.5513581976843539E-2</v>
      </c>
      <c r="T6" s="4">
        <f t="shared" si="6"/>
        <v>0</v>
      </c>
    </row>
    <row r="7" spans="1:20" x14ac:dyDescent="0.25">
      <c r="A7">
        <v>4</v>
      </c>
      <c r="B7">
        <v>251.7</v>
      </c>
      <c r="C7">
        <v>52.41</v>
      </c>
      <c r="D7">
        <v>2.56</v>
      </c>
      <c r="E7">
        <v>0.93</v>
      </c>
      <c r="F7">
        <v>0</v>
      </c>
      <c r="G7">
        <v>90.28</v>
      </c>
      <c r="H7">
        <f t="shared" si="8"/>
        <v>47.315747999999992</v>
      </c>
      <c r="I7">
        <f t="shared" si="0"/>
        <v>2.3111680000000003</v>
      </c>
      <c r="J7">
        <f t="shared" si="0"/>
        <v>0.83960400000000002</v>
      </c>
      <c r="K7">
        <f t="shared" si="0"/>
        <v>0</v>
      </c>
      <c r="N7" s="3">
        <f t="shared" si="1"/>
        <v>33.816091938119996</v>
      </c>
      <c r="O7" s="3">
        <f t="shared" si="2"/>
        <v>1.3938904871326303</v>
      </c>
      <c r="P7" s="3">
        <f t="shared" si="3"/>
        <v>0.6228654940391849</v>
      </c>
      <c r="Q7" s="3">
        <f t="shared" si="4"/>
        <v>0</v>
      </c>
      <c r="R7" s="4">
        <f t="shared" si="7"/>
        <v>4.1219739101824894E-2</v>
      </c>
      <c r="S7" s="4">
        <f t="shared" si="5"/>
        <v>1.8419203945239011E-2</v>
      </c>
      <c r="T7" s="4">
        <f t="shared" si="6"/>
        <v>0</v>
      </c>
    </row>
    <row r="8" spans="1:20" x14ac:dyDescent="0.25">
      <c r="A8">
        <v>5</v>
      </c>
      <c r="B8">
        <v>335.6</v>
      </c>
      <c r="C8">
        <v>52.53</v>
      </c>
      <c r="D8">
        <v>2.19</v>
      </c>
      <c r="E8">
        <v>1.42</v>
      </c>
      <c r="F8">
        <v>0.16</v>
      </c>
      <c r="G8">
        <v>92.54</v>
      </c>
      <c r="H8">
        <f t="shared" si="8"/>
        <v>48.611262000000004</v>
      </c>
      <c r="I8">
        <f t="shared" si="0"/>
        <v>2.0266259999999998</v>
      </c>
      <c r="J8">
        <f t="shared" si="0"/>
        <v>1.314068</v>
      </c>
      <c r="K8">
        <f t="shared" si="0"/>
        <v>0.14806400000000003</v>
      </c>
      <c r="N8" s="3">
        <f t="shared" si="1"/>
        <v>34.741982838780004</v>
      </c>
      <c r="O8" s="3">
        <f t="shared" si="2"/>
        <v>1.2222801208634133</v>
      </c>
      <c r="P8" s="3">
        <f t="shared" si="3"/>
        <v>0.97484958864069682</v>
      </c>
      <c r="Q8" s="3">
        <f t="shared" si="4"/>
        <v>6.4618392570351249E-2</v>
      </c>
      <c r="R8" s="4">
        <f t="shared" si="7"/>
        <v>3.5181645403930976E-2</v>
      </c>
      <c r="S8" s="4">
        <f t="shared" si="5"/>
        <v>2.8059699216492089E-2</v>
      </c>
      <c r="T8" s="4">
        <f t="shared" si="6"/>
        <v>1.8599511970923644E-3</v>
      </c>
    </row>
    <row r="9" spans="1:20" x14ac:dyDescent="0.25">
      <c r="A9">
        <v>6</v>
      </c>
      <c r="B9">
        <v>419.5</v>
      </c>
      <c r="C9">
        <v>52.52</v>
      </c>
      <c r="D9">
        <v>2.36</v>
      </c>
      <c r="E9">
        <v>1.33</v>
      </c>
      <c r="F9">
        <v>0</v>
      </c>
      <c r="G9">
        <v>94.11</v>
      </c>
      <c r="H9">
        <f t="shared" ref="H9:K10" si="9">+C9*$G9/100</f>
        <v>49.426572000000007</v>
      </c>
      <c r="I9">
        <f t="shared" si="9"/>
        <v>2.220996</v>
      </c>
      <c r="J9">
        <f t="shared" si="9"/>
        <v>1.251663</v>
      </c>
      <c r="K9">
        <f t="shared" si="9"/>
        <v>0</v>
      </c>
      <c r="N9" s="3">
        <f t="shared" si="1"/>
        <v>35.324676742680005</v>
      </c>
      <c r="O9" s="3">
        <f t="shared" si="2"/>
        <v>1.3395067759503518</v>
      </c>
      <c r="P9" s="3">
        <f t="shared" si="3"/>
        <v>0.9285540479387524</v>
      </c>
      <c r="Q9" s="3">
        <f t="shared" si="4"/>
        <v>0</v>
      </c>
      <c r="R9" s="4">
        <f t="shared" si="7"/>
        <v>3.7919859414649142E-2</v>
      </c>
      <c r="S9" s="4">
        <f t="shared" si="5"/>
        <v>2.6286271625434416E-2</v>
      </c>
      <c r="T9" s="4">
        <f t="shared" si="6"/>
        <v>0</v>
      </c>
    </row>
    <row r="10" spans="1:20" x14ac:dyDescent="0.25">
      <c r="A10">
        <v>7</v>
      </c>
      <c r="B10">
        <v>503.3</v>
      </c>
      <c r="C10">
        <v>51.93</v>
      </c>
      <c r="D10">
        <v>2.75</v>
      </c>
      <c r="E10">
        <v>1.56</v>
      </c>
      <c r="F10">
        <v>0</v>
      </c>
      <c r="G10">
        <v>95.53</v>
      </c>
      <c r="H10">
        <f t="shared" si="9"/>
        <v>49.608729000000004</v>
      </c>
      <c r="I10">
        <f t="shared" si="9"/>
        <v>2.6270749999999996</v>
      </c>
      <c r="J10">
        <f t="shared" si="9"/>
        <v>1.4902680000000001</v>
      </c>
      <c r="K10">
        <f t="shared" si="9"/>
        <v>0</v>
      </c>
      <c r="N10" s="3">
        <f t="shared" si="1"/>
        <v>35.454862529010008</v>
      </c>
      <c r="O10" s="3">
        <f t="shared" si="2"/>
        <v>1.584417425078555</v>
      </c>
      <c r="P10" s="3">
        <f t="shared" si="3"/>
        <v>1.1055646639020158</v>
      </c>
      <c r="Q10" s="3">
        <f t="shared" si="4"/>
        <v>0</v>
      </c>
      <c r="R10" s="4">
        <f t="shared" si="7"/>
        <v>4.4688296951712822E-2</v>
      </c>
      <c r="S10" s="4">
        <f t="shared" si="5"/>
        <v>3.1182314217053208E-2</v>
      </c>
      <c r="T10" s="4">
        <f t="shared" si="6"/>
        <v>0</v>
      </c>
    </row>
    <row r="11" spans="1:20" x14ac:dyDescent="0.25">
      <c r="A11">
        <v>8</v>
      </c>
      <c r="B11">
        <v>587.20000000000005</v>
      </c>
      <c r="C11">
        <v>51.89</v>
      </c>
      <c r="D11">
        <v>2.4500000000000002</v>
      </c>
      <c r="E11">
        <v>1.32</v>
      </c>
      <c r="F11">
        <v>0.32</v>
      </c>
      <c r="G11">
        <v>96.09</v>
      </c>
      <c r="H11">
        <f t="shared" si="8"/>
        <v>49.861100999999998</v>
      </c>
      <c r="I11">
        <f t="shared" si="0"/>
        <v>2.3542050000000003</v>
      </c>
      <c r="J11">
        <f t="shared" si="0"/>
        <v>1.2683880000000001</v>
      </c>
      <c r="K11">
        <f t="shared" si="0"/>
        <v>0.30748800000000004</v>
      </c>
      <c r="N11" s="3">
        <f t="shared" si="1"/>
        <v>35.635230273689999</v>
      </c>
      <c r="O11" s="3">
        <f t="shared" si="2"/>
        <v>1.4198465686008432</v>
      </c>
      <c r="P11" s="3">
        <f t="shared" si="3"/>
        <v>0.94096159410075908</v>
      </c>
      <c r="Q11" s="3">
        <f t="shared" si="4"/>
        <v>0.13419453948746599</v>
      </c>
      <c r="R11" s="4">
        <f t="shared" si="7"/>
        <v>3.9843900479833196E-2</v>
      </c>
      <c r="S11" s="4">
        <f t="shared" si="5"/>
        <v>2.6405374312832335E-2</v>
      </c>
      <c r="T11" s="4">
        <f t="shared" si="6"/>
        <v>3.7657828631051035E-3</v>
      </c>
    </row>
    <row r="12" spans="1:20" x14ac:dyDescent="0.25">
      <c r="A12">
        <v>9</v>
      </c>
      <c r="B12">
        <v>671.1</v>
      </c>
      <c r="C12">
        <v>52.37</v>
      </c>
      <c r="D12">
        <v>2.35</v>
      </c>
      <c r="E12">
        <v>1.3</v>
      </c>
      <c r="F12">
        <v>0</v>
      </c>
      <c r="G12">
        <v>95.67</v>
      </c>
      <c r="H12">
        <f t="shared" si="8"/>
        <v>50.102378999999999</v>
      </c>
      <c r="I12">
        <f t="shared" si="0"/>
        <v>2.2482449999999998</v>
      </c>
      <c r="J12">
        <f t="shared" si="0"/>
        <v>1.2437100000000001</v>
      </c>
      <c r="K12">
        <f t="shared" si="0"/>
        <v>0</v>
      </c>
      <c r="N12" s="3">
        <f t="shared" si="1"/>
        <v>35.807669247509999</v>
      </c>
      <c r="O12" s="3">
        <f t="shared" si="2"/>
        <v>1.3559409433859848</v>
      </c>
      <c r="P12" s="3">
        <f t="shared" si="3"/>
        <v>0.92265406500144675</v>
      </c>
      <c r="Q12" s="3">
        <f t="shared" si="4"/>
        <v>0</v>
      </c>
      <c r="R12" s="4">
        <f t="shared" si="7"/>
        <v>3.7867333224439748E-2</v>
      </c>
      <c r="S12" s="4">
        <f t="shared" si="5"/>
        <v>2.5766939998911168E-2</v>
      </c>
      <c r="T12" s="4">
        <f t="shared" si="6"/>
        <v>0</v>
      </c>
    </row>
    <row r="13" spans="1:20" x14ac:dyDescent="0.25">
      <c r="A13">
        <v>10</v>
      </c>
      <c r="B13">
        <v>755</v>
      </c>
      <c r="C13">
        <v>52.62</v>
      </c>
      <c r="D13">
        <v>2.42</v>
      </c>
      <c r="E13">
        <v>1</v>
      </c>
      <c r="F13">
        <v>0</v>
      </c>
      <c r="G13">
        <v>96.61</v>
      </c>
      <c r="H13">
        <f t="shared" si="8"/>
        <v>50.836182000000001</v>
      </c>
      <c r="I13">
        <f t="shared" si="0"/>
        <v>2.3379620000000001</v>
      </c>
      <c r="J13">
        <f t="shared" si="0"/>
        <v>0.96609999999999996</v>
      </c>
      <c r="K13">
        <f t="shared" si="0"/>
        <v>0</v>
      </c>
      <c r="N13" s="3">
        <f t="shared" si="1"/>
        <v>36.332110913580003</v>
      </c>
      <c r="O13" s="3">
        <f t="shared" si="2"/>
        <v>1.4100502391334504</v>
      </c>
      <c r="P13" s="3">
        <f t="shared" si="3"/>
        <v>0.71670734511895662</v>
      </c>
      <c r="Q13" s="3">
        <f t="shared" si="4"/>
        <v>0</v>
      </c>
      <c r="R13" s="4">
        <f t="shared" si="7"/>
        <v>3.881002792508844E-2</v>
      </c>
      <c r="S13" s="4">
        <f t="shared" si="5"/>
        <v>1.97265539242607E-2</v>
      </c>
      <c r="T13" s="4">
        <f t="shared" si="6"/>
        <v>0</v>
      </c>
    </row>
    <row r="14" spans="1:20" x14ac:dyDescent="0.25">
      <c r="N14" s="3">
        <f>AVERAGE(N5:N13)</f>
        <v>34.937614058969999</v>
      </c>
      <c r="O14" s="3">
        <f t="shared" ref="O14:Q14" si="10">AVERAGE(O5:O13)</f>
        <v>1.4373526650463089</v>
      </c>
      <c r="P14" s="3">
        <f t="shared" si="10"/>
        <v>0.89556023749292157</v>
      </c>
      <c r="Q14" s="3">
        <f t="shared" si="10"/>
        <v>2.7358230725663173E-2</v>
      </c>
      <c r="R14" s="4">
        <f t="shared" si="7"/>
        <v>4.1140550199571461E-2</v>
      </c>
      <c r="S14" s="4">
        <f t="shared" si="5"/>
        <v>2.5633125260967626E-2</v>
      </c>
      <c r="T14" s="4">
        <f t="shared" si="6"/>
        <v>7.8305950370526609E-4</v>
      </c>
    </row>
    <row r="15" spans="1:20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  <row r="16" spans="1:20" x14ac:dyDescent="0.25">
      <c r="G16" t="s">
        <v>16</v>
      </c>
      <c r="H16">
        <v>0.71469000000000005</v>
      </c>
      <c r="I16">
        <v>0.60311084574233897</v>
      </c>
      <c r="J16">
        <v>0.74185627276571442</v>
      </c>
      <c r="K16">
        <v>0.43642203756720899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9</vt:lpstr>
      <vt:lpstr>10</vt:lpstr>
      <vt:lpstr>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2017-11-22T18:03:56Z</dcterms:created>
  <dcterms:modified xsi:type="dcterms:W3CDTF">2023-06-29T02:08:43Z</dcterms:modified>
</cp:coreProperties>
</file>